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400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17" i="1" l="1"/>
  <c r="H17" i="1"/>
  <c r="H16" i="1" s="1"/>
  <c r="G21" i="1"/>
  <c r="G16" i="1" s="1"/>
  <c r="H21" i="1"/>
  <c r="G23" i="1"/>
  <c r="H23" i="1"/>
  <c r="G33" i="1"/>
  <c r="H33" i="1"/>
  <c r="G36" i="1"/>
  <c r="H36" i="1"/>
  <c r="G44" i="1"/>
  <c r="H44" i="1"/>
  <c r="H43" i="1" s="1"/>
  <c r="G49" i="1"/>
  <c r="G43" i="1" s="1"/>
  <c r="H49" i="1"/>
  <c r="G53" i="1"/>
  <c r="H53" i="1"/>
  <c r="G60" i="1"/>
  <c r="H60" i="1"/>
  <c r="G64" i="1"/>
  <c r="H64" i="1"/>
  <c r="F64" i="1" s="1"/>
  <c r="G70" i="1"/>
  <c r="H70" i="1"/>
  <c r="F70" i="1" s="1"/>
  <c r="G74" i="1"/>
  <c r="H74" i="1"/>
  <c r="G84" i="1"/>
  <c r="H84" i="1"/>
  <c r="G92" i="1"/>
  <c r="G91" i="1" s="1"/>
  <c r="H92" i="1"/>
  <c r="F92" i="1" s="1"/>
  <c r="G103" i="1"/>
  <c r="G102" i="1" s="1"/>
  <c r="H103" i="1"/>
  <c r="H102" i="1" s="1"/>
  <c r="G105" i="1"/>
  <c r="H105" i="1"/>
  <c r="G114" i="1"/>
  <c r="G113" i="1" s="1"/>
  <c r="H114" i="1"/>
  <c r="H113" i="1" s="1"/>
  <c r="G116" i="1"/>
  <c r="H116" i="1"/>
  <c r="G118" i="1"/>
  <c r="H118" i="1"/>
  <c r="G121" i="1"/>
  <c r="G120" i="1" s="1"/>
  <c r="H121" i="1"/>
  <c r="H120" i="1" s="1"/>
  <c r="G123" i="1"/>
  <c r="H123" i="1"/>
  <c r="G125" i="1"/>
  <c r="H125" i="1"/>
  <c r="G129" i="1"/>
  <c r="G128" i="1" s="1"/>
  <c r="H129" i="1"/>
  <c r="H128" i="1" s="1"/>
  <c r="G139" i="1"/>
  <c r="G138" i="1" s="1"/>
  <c r="H139" i="1"/>
  <c r="H138" i="1" s="1"/>
  <c r="G141" i="1"/>
  <c r="H141" i="1"/>
  <c r="D141" i="1"/>
  <c r="C141" i="1"/>
  <c r="D139" i="1"/>
  <c r="C139" i="1"/>
  <c r="D138" i="1"/>
  <c r="C138" i="1"/>
  <c r="F137" i="1"/>
  <c r="E137" i="1"/>
  <c r="E136" i="1"/>
  <c r="F135" i="1"/>
  <c r="E135" i="1"/>
  <c r="E134" i="1"/>
  <c r="F133" i="1"/>
  <c r="E133" i="1"/>
  <c r="F132" i="1"/>
  <c r="E132" i="1"/>
  <c r="F131" i="1"/>
  <c r="E131" i="1"/>
  <c r="F130" i="1"/>
  <c r="E130" i="1"/>
  <c r="F129" i="1"/>
  <c r="D129" i="1"/>
  <c r="C129" i="1"/>
  <c r="E129" i="1" s="1"/>
  <c r="D128" i="1"/>
  <c r="F127" i="1"/>
  <c r="E127" i="1"/>
  <c r="F126" i="1"/>
  <c r="F125" i="1"/>
  <c r="D125" i="1"/>
  <c r="E125" i="1" s="1"/>
  <c r="C125" i="1"/>
  <c r="E124" i="1"/>
  <c r="D123" i="1"/>
  <c r="E123" i="1" s="1"/>
  <c r="C123" i="1"/>
  <c r="F122" i="1"/>
  <c r="E122" i="1"/>
  <c r="F121" i="1"/>
  <c r="D121" i="1"/>
  <c r="D120" i="1" s="1"/>
  <c r="E120" i="1" s="1"/>
  <c r="C121" i="1"/>
  <c r="C120" i="1" s="1"/>
  <c r="F119" i="1"/>
  <c r="E119" i="1"/>
  <c r="F118" i="1"/>
  <c r="D118" i="1"/>
  <c r="E118" i="1" s="1"/>
  <c r="C118" i="1"/>
  <c r="D116" i="1"/>
  <c r="C116" i="1"/>
  <c r="D114" i="1"/>
  <c r="C114" i="1"/>
  <c r="D113" i="1"/>
  <c r="D112" i="1" s="1"/>
  <c r="C113" i="1"/>
  <c r="F109" i="1"/>
  <c r="F108" i="1" s="1"/>
  <c r="F107" i="1" s="1"/>
  <c r="E109" i="1"/>
  <c r="E108" i="1" s="1"/>
  <c r="E107" i="1" s="1"/>
  <c r="D108" i="1"/>
  <c r="C108" i="1"/>
  <c r="D107" i="1"/>
  <c r="C107" i="1"/>
  <c r="D105" i="1"/>
  <c r="C105" i="1"/>
  <c r="D103" i="1"/>
  <c r="C103" i="1"/>
  <c r="D102" i="1"/>
  <c r="C102" i="1"/>
  <c r="D99" i="1"/>
  <c r="C99" i="1"/>
  <c r="E98" i="1"/>
  <c r="F97" i="1"/>
  <c r="E97" i="1"/>
  <c r="E96" i="1"/>
  <c r="F93" i="1"/>
  <c r="E93" i="1"/>
  <c r="D92" i="1"/>
  <c r="E92" i="1" s="1"/>
  <c r="C92" i="1"/>
  <c r="D91" i="1"/>
  <c r="E91" i="1" s="1"/>
  <c r="C91" i="1"/>
  <c r="F90" i="1"/>
  <c r="E88" i="1"/>
  <c r="F87" i="1"/>
  <c r="E87" i="1"/>
  <c r="E86" i="1"/>
  <c r="F85" i="1"/>
  <c r="E85" i="1"/>
  <c r="F84" i="1"/>
  <c r="E84" i="1"/>
  <c r="D84" i="1"/>
  <c r="C84" i="1"/>
  <c r="F83" i="1"/>
  <c r="E83" i="1"/>
  <c r="F82" i="1"/>
  <c r="E82" i="1"/>
  <c r="E81" i="1"/>
  <c r="E80" i="1"/>
  <c r="E79" i="1"/>
  <c r="F78" i="1"/>
  <c r="E78" i="1"/>
  <c r="E77" i="1"/>
  <c r="F76" i="1"/>
  <c r="E76" i="1"/>
  <c r="F75" i="1"/>
  <c r="E75" i="1"/>
  <c r="F74" i="1"/>
  <c r="D74" i="1"/>
  <c r="E74" i="1" s="1"/>
  <c r="C74" i="1"/>
  <c r="E72" i="1"/>
  <c r="F71" i="1"/>
  <c r="D70" i="1"/>
  <c r="E70" i="1" s="1"/>
  <c r="C70" i="1"/>
  <c r="F69" i="1"/>
  <c r="F68" i="1"/>
  <c r="E68" i="1"/>
  <c r="F67" i="1"/>
  <c r="E67" i="1"/>
  <c r="F66" i="1"/>
  <c r="E66" i="1"/>
  <c r="F65" i="1"/>
  <c r="E65" i="1"/>
  <c r="D64" i="1"/>
  <c r="E64" i="1" s="1"/>
  <c r="C64" i="1"/>
  <c r="F63" i="1"/>
  <c r="E63" i="1"/>
  <c r="F61" i="1"/>
  <c r="F60" i="1"/>
  <c r="D60" i="1"/>
  <c r="E60" i="1" s="1"/>
  <c r="C60" i="1"/>
  <c r="E58" i="1"/>
  <c r="F55" i="1"/>
  <c r="E55" i="1"/>
  <c r="F54" i="1"/>
  <c r="E54" i="1"/>
  <c r="F53" i="1"/>
  <c r="D53" i="1"/>
  <c r="E53" i="1" s="1"/>
  <c r="C53" i="1"/>
  <c r="F52" i="1"/>
  <c r="E52" i="1"/>
  <c r="F51" i="1"/>
  <c r="E51" i="1"/>
  <c r="F50" i="1"/>
  <c r="E50" i="1"/>
  <c r="F49" i="1"/>
  <c r="D49" i="1"/>
  <c r="E49" i="1" s="1"/>
  <c r="C49" i="1"/>
  <c r="F48" i="1"/>
  <c r="E48" i="1"/>
  <c r="F46" i="1"/>
  <c r="E46" i="1"/>
  <c r="F45" i="1"/>
  <c r="E45" i="1"/>
  <c r="D44" i="1"/>
  <c r="E44" i="1" s="1"/>
  <c r="C44" i="1"/>
  <c r="C43" i="1" s="1"/>
  <c r="D43" i="1"/>
  <c r="D41" i="1"/>
  <c r="C41" i="1"/>
  <c r="F40" i="1"/>
  <c r="E40" i="1"/>
  <c r="F39" i="1"/>
  <c r="E39" i="1"/>
  <c r="F38" i="1"/>
  <c r="E38" i="1"/>
  <c r="F37" i="1"/>
  <c r="E37" i="1"/>
  <c r="F36" i="1"/>
  <c r="D36" i="1"/>
  <c r="E36" i="1" s="1"/>
  <c r="C36" i="1"/>
  <c r="F35" i="1"/>
  <c r="E35" i="1"/>
  <c r="F34" i="1"/>
  <c r="E34" i="1"/>
  <c r="F33" i="1"/>
  <c r="D33" i="1"/>
  <c r="E33" i="1" s="1"/>
  <c r="C33" i="1"/>
  <c r="F32" i="1"/>
  <c r="E32" i="1"/>
  <c r="F31" i="1"/>
  <c r="E31" i="1"/>
  <c r="F30" i="1"/>
  <c r="E30" i="1"/>
  <c r="F28" i="1"/>
  <c r="E28" i="1"/>
  <c r="F27" i="1"/>
  <c r="E27" i="1"/>
  <c r="F26" i="1"/>
  <c r="F25" i="1"/>
  <c r="E25" i="1"/>
  <c r="F24" i="1"/>
  <c r="E24" i="1"/>
  <c r="F23" i="1"/>
  <c r="D23" i="1"/>
  <c r="E23" i="1" s="1"/>
  <c r="C23" i="1"/>
  <c r="D21" i="1"/>
  <c r="C21" i="1"/>
  <c r="F20" i="1"/>
  <c r="E20" i="1"/>
  <c r="F19" i="1"/>
  <c r="E19" i="1"/>
  <c r="F18" i="1"/>
  <c r="E18" i="1"/>
  <c r="F17" i="1"/>
  <c r="D17" i="1"/>
  <c r="D16" i="1" s="1"/>
  <c r="C17" i="1"/>
  <c r="C16" i="1" s="1"/>
  <c r="G15" i="1" l="1"/>
  <c r="H112" i="1"/>
  <c r="F113" i="1"/>
  <c r="G112" i="1"/>
  <c r="H91" i="1"/>
  <c r="F91" i="1" s="1"/>
  <c r="F44" i="1"/>
  <c r="C15" i="1"/>
  <c r="E43" i="1"/>
  <c r="D15" i="1"/>
  <c r="E16" i="1"/>
  <c r="F43" i="1"/>
  <c r="E17" i="1"/>
  <c r="E113" i="1"/>
  <c r="E121" i="1"/>
  <c r="F120" i="1"/>
  <c r="C128" i="1"/>
  <c r="E128" i="1" s="1"/>
  <c r="G14" i="1" l="1"/>
  <c r="H15" i="1"/>
  <c r="H14" i="1" s="1"/>
  <c r="C112" i="1"/>
  <c r="E112" i="1" s="1"/>
  <c r="C14" i="1"/>
  <c r="F16" i="1"/>
  <c r="D14" i="1"/>
  <c r="E15" i="1"/>
  <c r="F112" i="1"/>
  <c r="F128" i="1"/>
  <c r="E14" i="1" l="1"/>
  <c r="F15" i="1"/>
  <c r="F14" i="1"/>
</calcChain>
</file>

<file path=xl/sharedStrings.xml><?xml version="1.0" encoding="utf-8"?>
<sst xmlns="http://schemas.openxmlformats.org/spreadsheetml/2006/main" count="253" uniqueCount="214">
  <si>
    <t>Biểu số 3 - Ban hành kèm theo Thông tư số 61/2017/TT-BTC ngày 15 tháng 6 năm 2017 của Bộ Tài chính</t>
  </si>
  <si>
    <t>ĐƠN VỊ: TRƯỜNG THCS AN BÌNH</t>
  </si>
  <si>
    <t>CHƯƠNG: 622 KHOẢN: 493 LoẠI: 490</t>
  </si>
  <si>
    <t>ĐÁNH GIÁ THỰC HiỆN DỰ TOÁN THU CHI NGÂN SÁCH</t>
  </si>
  <si>
    <t xml:space="preserve"> NĂM 2017</t>
  </si>
  <si>
    <t>Số TT</t>
  </si>
  <si>
    <t>Nội dung</t>
  </si>
  <si>
    <t>Dự toán năm</t>
  </si>
  <si>
    <t>Thực hiện năm 2017</t>
  </si>
  <si>
    <t>So sánh (%)</t>
  </si>
  <si>
    <t>Dự toán</t>
  </si>
  <si>
    <t>Cùng kỳ năm trước</t>
  </si>
  <si>
    <t>I</t>
  </si>
  <si>
    <t>Tổng số thu, chi, nộp ngân sách phí, lệ phí</t>
  </si>
  <si>
    <t>II</t>
  </si>
  <si>
    <t>Dự toán chi ngân sách nhà nước</t>
  </si>
  <si>
    <t>NAM 2016</t>
  </si>
  <si>
    <t>QUY 4/2016</t>
  </si>
  <si>
    <t>Chi sự nghiệp giáo dục, đào tạo, dạy nghề</t>
  </si>
  <si>
    <t>KINH PHÍ NHIỆM VỤ THƯỜNG XUYÊN</t>
  </si>
  <si>
    <t>Tiểu nhóm 0129: Chi thanh toán cho cá nhân</t>
  </si>
  <si>
    <t>6000</t>
  </si>
  <si>
    <t>Tiền lương</t>
  </si>
  <si>
    <t>6001</t>
  </si>
  <si>
    <t>Lương ngạch bậcđược duyệt</t>
  </si>
  <si>
    <t>6003</t>
  </si>
  <si>
    <t>Lương hợp đồng dài hạn</t>
  </si>
  <si>
    <t>6004</t>
  </si>
  <si>
    <t>Lương ngoài biên chế</t>
  </si>
  <si>
    <t>Tiền công trả cho lao động thường xuyên theo hợp đồng</t>
  </si>
  <si>
    <t>Tiền công trả cho lao động thường xuyên theo hợp đồng (Phục vụ)</t>
  </si>
  <si>
    <t>6100</t>
  </si>
  <si>
    <t>Phụ cấp lương</t>
  </si>
  <si>
    <t>6101</t>
  </si>
  <si>
    <t>Phụ cấp chức vụ</t>
  </si>
  <si>
    <t>6102</t>
  </si>
  <si>
    <t>Phụ cấp khu vực</t>
  </si>
  <si>
    <t>6106</t>
  </si>
  <si>
    <t>Phụ cấp thêm giờ, thêm buổi</t>
  </si>
  <si>
    <t>6107</t>
  </si>
  <si>
    <t>Phụ cấp độc hại, nguy hiểm</t>
  </si>
  <si>
    <t>6112</t>
  </si>
  <si>
    <t>Phụ cấp ưu đãi ngành</t>
  </si>
  <si>
    <t>Phụ cấp trách nhiệm hướng dẫn tập sự</t>
  </si>
  <si>
    <t>Phụ cấp trách nhiệm theo nghề, theo công việc</t>
  </si>
  <si>
    <t>Phụ cấp thâm niên nghề</t>
  </si>
  <si>
    <t>Phụ cấp thâm niên vượt khung</t>
  </si>
  <si>
    <t>6250</t>
  </si>
  <si>
    <t>Phúc lợi tập thể</t>
  </si>
  <si>
    <t>6253</t>
  </si>
  <si>
    <t>Tàu xe nghỉ phép năm</t>
  </si>
  <si>
    <t>6257</t>
  </si>
  <si>
    <t>Tiền nước uống</t>
  </si>
  <si>
    <t>6300</t>
  </si>
  <si>
    <t>Các khoản đóng góp</t>
  </si>
  <si>
    <t>6301</t>
  </si>
  <si>
    <t>Bảo hiểm xã hội</t>
  </si>
  <si>
    <t>6302</t>
  </si>
  <si>
    <t>Bảo hiểm y tế</t>
  </si>
  <si>
    <t>6303</t>
  </si>
  <si>
    <t>Kinh phí công đoàn</t>
  </si>
  <si>
    <t>6304</t>
  </si>
  <si>
    <t>Bảo hiểm thất nghiệp</t>
  </si>
  <si>
    <t>6400</t>
  </si>
  <si>
    <t>Các khoản thanh toán khác cho cá nhân</t>
  </si>
  <si>
    <t>6404</t>
  </si>
  <si>
    <t>Chi thu nhập tăng thêm theo cơ chế khoán, tự chủ</t>
  </si>
  <si>
    <t>Tiểu nhóm 0030: Chi mua hàng hóa, dịch vụ</t>
  </si>
  <si>
    <t>6500</t>
  </si>
  <si>
    <t>Chi thanh toán dịch vụ công cộng</t>
  </si>
  <si>
    <t>6501</t>
  </si>
  <si>
    <t>Thanh toán tiền điện</t>
  </si>
  <si>
    <t>6502</t>
  </si>
  <si>
    <t>Thanh toán tiền nước</t>
  </si>
  <si>
    <t>6503</t>
  </si>
  <si>
    <t>Thanh toán tiền nhiên liệu</t>
  </si>
  <si>
    <t>6504</t>
  </si>
  <si>
    <t>Tiền vệ sinh môi trường</t>
  </si>
  <si>
    <t>6550</t>
  </si>
  <si>
    <t>Vật tư văn phòng</t>
  </si>
  <si>
    <t>6551</t>
  </si>
  <si>
    <t>Vaăn phòng phẩm</t>
  </si>
  <si>
    <t>6552</t>
  </si>
  <si>
    <t>Mua sắm CCDC</t>
  </si>
  <si>
    <t>6599</t>
  </si>
  <si>
    <t>Vật tư văn phòng khác</t>
  </si>
  <si>
    <t>6600</t>
  </si>
  <si>
    <t>Thông tin tuyên truyền liên lạc</t>
  </si>
  <si>
    <t>6601</t>
  </si>
  <si>
    <t>Cước phí điện thoại</t>
  </si>
  <si>
    <t>6612</t>
  </si>
  <si>
    <t>Sách, báo, tạp chí thư viện</t>
  </si>
  <si>
    <t>6613</t>
  </si>
  <si>
    <t>Chi tuyên truyền, giáo dục PL trong cơ quan</t>
  </si>
  <si>
    <t>6616</t>
  </si>
  <si>
    <t>Thuê bao cáp truyền hình</t>
  </si>
  <si>
    <t>6618</t>
  </si>
  <si>
    <t>Khoán tiền điện thoại</t>
  </si>
  <si>
    <t>6649</t>
  </si>
  <si>
    <t>Kết nối Internet</t>
  </si>
  <si>
    <t>6650</t>
  </si>
  <si>
    <t>Hội nghị</t>
  </si>
  <si>
    <t>6651</t>
  </si>
  <si>
    <t>In tài liệu</t>
  </si>
  <si>
    <t>6658</t>
  </si>
  <si>
    <t>Chi tiền nước</t>
  </si>
  <si>
    <t>6699</t>
  </si>
  <si>
    <t>Chi phí khác</t>
  </si>
  <si>
    <t>6700</t>
  </si>
  <si>
    <t>Công tác phí</t>
  </si>
  <si>
    <t>6701</t>
  </si>
  <si>
    <t>Tiền vé máy bay, tàu xe</t>
  </si>
  <si>
    <t>6702</t>
  </si>
  <si>
    <t>Phụ cấp công tác phí</t>
  </si>
  <si>
    <t>6703</t>
  </si>
  <si>
    <t>Tiền thuê phòng ngủ</t>
  </si>
  <si>
    <t>6704</t>
  </si>
  <si>
    <t>Khoán công tác phí</t>
  </si>
  <si>
    <t>6749</t>
  </si>
  <si>
    <t>Chi khác (tài liệu đi tập huấn)</t>
  </si>
  <si>
    <t>6750</t>
  </si>
  <si>
    <t>Chi phí thuê mướn</t>
  </si>
  <si>
    <t>6751</t>
  </si>
  <si>
    <t>Thuê phương tiện vận chuyển</t>
  </si>
  <si>
    <t>6754</t>
  </si>
  <si>
    <t>Thuê máy photo</t>
  </si>
  <si>
    <t>6799</t>
  </si>
  <si>
    <t>Chi phí thuê mướn khác (chăm sóc cây xanh)</t>
  </si>
  <si>
    <t>6900</t>
  </si>
  <si>
    <t>Sửa chữa thường xuyên TSCĐ</t>
  </si>
  <si>
    <t>6906</t>
  </si>
  <si>
    <t>Sửa chữa điều hòa nhiệt độ</t>
  </si>
  <si>
    <t>6907</t>
  </si>
  <si>
    <t>Sửa chữa nhà cửa</t>
  </si>
  <si>
    <t>6908</t>
  </si>
  <si>
    <t>Thiết bị phòng cháy chữa cháy</t>
  </si>
  <si>
    <t>Sửa chữa thiết bị tin học</t>
  </si>
  <si>
    <t>Sửa chữa máy phô tô</t>
  </si>
  <si>
    <t>Sửa chữa máy bơm nước</t>
  </si>
  <si>
    <t>Bảo trì và hoàn thiện phần mềm</t>
  </si>
  <si>
    <t>Đường điện cấp thoát nước</t>
  </si>
  <si>
    <t>Sửa chữa khác CSVC (quạt, cổng trường)</t>
  </si>
  <si>
    <t>7000</t>
  </si>
  <si>
    <t>Chi nghiệp vụ chuyên môn</t>
  </si>
  <si>
    <t>7001</t>
  </si>
  <si>
    <t>Chi mua hàng hóa, vật tư cho chuyên môn</t>
  </si>
  <si>
    <t>7003</t>
  </si>
  <si>
    <t>Chi mua, in ấn tài liệu cho chuyên môn</t>
  </si>
  <si>
    <t>7004</t>
  </si>
  <si>
    <t>Chi đồng phục trang phục TDTT</t>
  </si>
  <si>
    <t>7006</t>
  </si>
  <si>
    <t>Sách, tài liệu chuyên môn</t>
  </si>
  <si>
    <t>7049</t>
  </si>
  <si>
    <t>Chi kinh phí lễ chuẩn quốc gia</t>
  </si>
  <si>
    <t>Chi phí khác (hội thi hs, khám sức khỏe hs...)</t>
  </si>
  <si>
    <t>Tiểu nhóm 0132: Chi khác</t>
  </si>
  <si>
    <t>7750</t>
  </si>
  <si>
    <t>7799</t>
  </si>
  <si>
    <t>Chi phí khác (hội trại,  ...)</t>
  </si>
  <si>
    <t>Trích 10% CCTL</t>
  </si>
  <si>
    <t>Giảm trừ dự toán theo kết luận thanh tra số 430</t>
  </si>
  <si>
    <t>7764</t>
  </si>
  <si>
    <t>Khen thưởng giáo viên</t>
  </si>
  <si>
    <t>Trích lập quỹ khen thưởng</t>
  </si>
  <si>
    <t>Chi khác</t>
  </si>
  <si>
    <t>7950</t>
  </si>
  <si>
    <t>Chi lập các quỹ của đơn vị thực hiện khoán chi và đơn vị sự nghiệp có thu</t>
  </si>
  <si>
    <t>7952</t>
  </si>
  <si>
    <t>Chi lập quỹ phúc lợi của đơn vị sự nghiệp</t>
  </si>
  <si>
    <t>7953</t>
  </si>
  <si>
    <t>Chi lập quỹ khen thưởng của đơn vị sự nghiệp</t>
  </si>
  <si>
    <t>Tiểu nhóm 0135: Chi hỗ trợ vốn cho các doanh nghiệp, các quỹ và đầu tư vào tài sản</t>
  </si>
  <si>
    <t>9000</t>
  </si>
  <si>
    <t>Mua đầu tư tài sản vô hình</t>
  </si>
  <si>
    <t>9003</t>
  </si>
  <si>
    <t>Mua phần mềm ra đề thi</t>
  </si>
  <si>
    <t>9050</t>
  </si>
  <si>
    <t>Mua sắm tài sản dùng cho công tác chuyên môn</t>
  </si>
  <si>
    <t>9099</t>
  </si>
  <si>
    <t>Lắp đặt hệ thống camera quan sát, nhà dù</t>
  </si>
  <si>
    <t>1.2 KINH PHÍ CẢI CÁCH TiỀN LƯƠNG</t>
  </si>
  <si>
    <t>Lương ngạch bậc được duyệt</t>
  </si>
  <si>
    <t>2.2 KINH PHÍ NHIỆM VỤ KHÔNG THƯỜNG XUYÊN</t>
  </si>
  <si>
    <t>6016</t>
  </si>
  <si>
    <t>Chi phụ cấp thêm giờ</t>
  </si>
  <si>
    <t>6103</t>
  </si>
  <si>
    <t>Phụ cấp thu hút</t>
  </si>
  <si>
    <t>Các khoản thanh toán cho cá nhân</t>
  </si>
  <si>
    <t>6449</t>
  </si>
  <si>
    <t>Chi theo các mức hỗ trợ của tỉnh</t>
  </si>
  <si>
    <t>6758</t>
  </si>
  <si>
    <t>Chi học đại học</t>
  </si>
  <si>
    <t>Sửa chữa tài sản chuyên môn, các cơ sở hạ tầng</t>
  </si>
  <si>
    <t>6949</t>
  </si>
  <si>
    <t>Chi cải tạo hệ thống PCCC và giếng khoan</t>
  </si>
  <si>
    <t>Chi đồng phục bảo vệ</t>
  </si>
  <si>
    <t>7700</t>
  </si>
  <si>
    <t>Chi tiền tết</t>
  </si>
  <si>
    <t>Hỗ trợ GV công tác xa nhà</t>
  </si>
  <si>
    <t>Tiền hỗ trợ 20/11</t>
  </si>
  <si>
    <t>Trợ cấp lần đầu</t>
  </si>
  <si>
    <t>Hỗ trợ chi phí học tập</t>
  </si>
  <si>
    <t>7757</t>
  </si>
  <si>
    <t>Bảo hiểm tài sản và các phương tiện của đơn vị dự toán</t>
  </si>
  <si>
    <t>7766</t>
  </si>
  <si>
    <t>Cấp bù học phí</t>
  </si>
  <si>
    <t>9049</t>
  </si>
  <si>
    <t>Mua phần mềm cổng thông tin điện tử ePortal</t>
  </si>
  <si>
    <t>3.3. KINH PHÍ MUA SẮM</t>
  </si>
  <si>
    <t>6912</t>
  </si>
  <si>
    <t>Máy in, máy vi tính</t>
  </si>
  <si>
    <t>An Bình, ngày ... Tháng ... Năm 2017</t>
  </si>
  <si>
    <t>Hiệu trưởng</t>
  </si>
  <si>
    <t>Nguyễn Văn Quyên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</si>
</sst>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0" x14ac:knownFonts="1">
    <font>
      <sz val="11"/>
      <color theme="1"/>
      <name val=".VnArial"/>
      <family val="2"/>
    </font>
    <font>
      <sz val="11"/>
      <color theme="1"/>
      <name val=".VnArial"/>
      <family val="2"/>
    </font>
    <font>
      <i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b/>
      <i/>
      <u/>
      <sz val="10"/>
      <name val="Times New Roman"/>
      <family val="1"/>
    </font>
    <font>
      <b/>
      <i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b/>
      <i/>
      <u/>
      <sz val="10"/>
      <color indexed="8"/>
      <name val="Times New Roman"/>
      <family val="1"/>
    </font>
    <font>
      <b/>
      <i/>
      <u/>
      <sz val="10"/>
      <color theme="1"/>
      <name val="Times New Roman"/>
      <family val="1"/>
    </font>
    <font>
      <u/>
      <sz val="10"/>
      <color theme="1"/>
      <name val="Times New Roman"/>
      <family val="1"/>
    </font>
    <font>
      <b/>
      <u/>
      <sz val="10"/>
      <name val="Times New Roman"/>
      <family val="1"/>
    </font>
    <font>
      <b/>
      <u/>
      <sz val="10"/>
      <color indexed="8"/>
      <name val="Times New Roman"/>
      <family val="1"/>
    </font>
    <font>
      <i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2">
    <xf numFmtId="0" fontId="0" fillId="0" borderId="0" xfId="0"/>
    <xf numFmtId="164" fontId="3" fillId="2" borderId="0" xfId="1" applyNumberFormat="1" applyFont="1" applyFill="1"/>
    <xf numFmtId="0" fontId="3" fillId="2" borderId="0" xfId="0" applyFont="1" applyFill="1"/>
    <xf numFmtId="0" fontId="2" fillId="2" borderId="0" xfId="0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10" fontId="2" fillId="2" borderId="0" xfId="1" applyNumberFormat="1" applyFont="1" applyFill="1" applyAlignment="1">
      <alignment horizontal="center" vertical="center"/>
    </xf>
    <xf numFmtId="0" fontId="4" fillId="2" borderId="0" xfId="0" applyFont="1" applyFill="1"/>
    <xf numFmtId="164" fontId="4" fillId="2" borderId="0" xfId="1" applyNumberFormat="1" applyFont="1" applyFill="1"/>
    <xf numFmtId="10" fontId="4" fillId="2" borderId="0" xfId="1" applyNumberFormat="1" applyFont="1" applyFill="1"/>
    <xf numFmtId="0" fontId="4" fillId="2" borderId="0" xfId="0" applyFont="1" applyFill="1" applyAlignment="1">
      <alignment horizontal="center"/>
    </xf>
    <xf numFmtId="164" fontId="4" fillId="2" borderId="0" xfId="1" applyNumberFormat="1" applyFont="1" applyFill="1" applyAlignment="1">
      <alignment horizontal="center"/>
    </xf>
    <xf numFmtId="10" fontId="4" fillId="2" borderId="0" xfId="1" applyNumberFormat="1" applyFont="1" applyFill="1" applyAlignment="1">
      <alignment horizontal="center"/>
    </xf>
    <xf numFmtId="164" fontId="4" fillId="2" borderId="0" xfId="1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10" fontId="4" fillId="2" borderId="2" xfId="1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wrapText="1"/>
    </xf>
    <xf numFmtId="164" fontId="4" fillId="2" borderId="2" xfId="1" applyNumberFormat="1" applyFont="1" applyFill="1" applyBorder="1"/>
    <xf numFmtId="10" fontId="4" fillId="2" borderId="2" xfId="1" applyNumberFormat="1" applyFont="1" applyFill="1" applyBorder="1"/>
    <xf numFmtId="0" fontId="5" fillId="2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wrapText="1"/>
    </xf>
    <xf numFmtId="164" fontId="5" fillId="2" borderId="2" xfId="1" applyNumberFormat="1" applyFont="1" applyFill="1" applyBorder="1"/>
    <xf numFmtId="10" fontId="5" fillId="2" borderId="2" xfId="1" applyNumberFormat="1" applyFont="1" applyFill="1" applyBorder="1"/>
    <xf numFmtId="164" fontId="5" fillId="2" borderId="0" xfId="1" applyNumberFormat="1" applyFont="1" applyFill="1"/>
    <xf numFmtId="0" fontId="5" fillId="2" borderId="0" xfId="0" applyFont="1" applyFill="1"/>
    <xf numFmtId="0" fontId="6" fillId="2" borderId="2" xfId="0" applyFont="1" applyFill="1" applyBorder="1"/>
    <xf numFmtId="0" fontId="7" fillId="2" borderId="2" xfId="0" applyFont="1" applyFill="1" applyBorder="1" applyAlignment="1">
      <alignment wrapText="1"/>
    </xf>
    <xf numFmtId="164" fontId="7" fillId="2" borderId="2" xfId="1" applyNumberFormat="1" applyFont="1" applyFill="1" applyBorder="1"/>
    <xf numFmtId="10" fontId="7" fillId="2" borderId="2" xfId="1" applyNumberFormat="1" applyFont="1" applyFill="1" applyBorder="1"/>
    <xf numFmtId="164" fontId="7" fillId="2" borderId="0" xfId="1" applyNumberFormat="1" applyFont="1" applyFill="1"/>
    <xf numFmtId="0" fontId="7" fillId="2" borderId="0" xfId="0" applyFont="1" applyFill="1"/>
    <xf numFmtId="49" fontId="8" fillId="2" borderId="2" xfId="0" applyNumberFormat="1" applyFont="1" applyFill="1" applyBorder="1" applyAlignment="1">
      <alignment horizontal="center"/>
    </xf>
    <xf numFmtId="3" fontId="8" fillId="2" borderId="2" xfId="0" applyNumberFormat="1" applyFont="1" applyFill="1" applyBorder="1"/>
    <xf numFmtId="49" fontId="9" fillId="2" borderId="2" xfId="0" applyNumberFormat="1" applyFont="1" applyFill="1" applyBorder="1" applyAlignment="1">
      <alignment horizontal="center"/>
    </xf>
    <xf numFmtId="3" fontId="9" fillId="2" borderId="2" xfId="0" applyNumberFormat="1" applyFont="1" applyFill="1" applyBorder="1"/>
    <xf numFmtId="164" fontId="9" fillId="2" borderId="2" xfId="0" applyNumberFormat="1" applyFont="1" applyFill="1" applyBorder="1"/>
    <xf numFmtId="164" fontId="3" fillId="2" borderId="2" xfId="1" applyNumberFormat="1" applyFont="1" applyFill="1" applyBorder="1"/>
    <xf numFmtId="10" fontId="3" fillId="2" borderId="2" xfId="1" applyNumberFormat="1" applyFont="1" applyFill="1" applyBorder="1"/>
    <xf numFmtId="0" fontId="4" fillId="2" borderId="2" xfId="0" applyFont="1" applyFill="1" applyBorder="1" applyAlignment="1">
      <alignment horizontal="left"/>
    </xf>
    <xf numFmtId="0" fontId="10" fillId="2" borderId="2" xfId="0" applyFont="1" applyFill="1" applyBorder="1" applyAlignment="1">
      <alignment wrapText="1"/>
    </xf>
    <xf numFmtId="0" fontId="3" fillId="2" borderId="2" xfId="0" applyFont="1" applyFill="1" applyBorder="1"/>
    <xf numFmtId="0" fontId="11" fillId="2" borderId="2" xfId="0" applyFont="1" applyFill="1" applyBorder="1" applyAlignment="1">
      <alignment wrapText="1"/>
    </xf>
    <xf numFmtId="0" fontId="12" fillId="2" borderId="2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2" xfId="0" applyFont="1" applyFill="1" applyBorder="1"/>
    <xf numFmtId="49" fontId="13" fillId="2" borderId="2" xfId="0" applyNumberFormat="1" applyFont="1" applyFill="1" applyBorder="1" applyAlignment="1">
      <alignment horizontal="center"/>
    </xf>
    <xf numFmtId="3" fontId="13" fillId="2" borderId="2" xfId="0" applyNumberFormat="1" applyFont="1" applyFill="1" applyBorder="1"/>
    <xf numFmtId="164" fontId="3" fillId="3" borderId="2" xfId="1" applyNumberFormat="1" applyFont="1" applyFill="1" applyBorder="1"/>
    <xf numFmtId="49" fontId="6" fillId="2" borderId="2" xfId="0" applyNumberFormat="1" applyFont="1" applyFill="1" applyBorder="1"/>
    <xf numFmtId="3" fontId="14" fillId="2" borderId="2" xfId="0" applyNumberFormat="1" applyFont="1" applyFill="1" applyBorder="1"/>
    <xf numFmtId="164" fontId="15" fillId="2" borderId="2" xfId="1" applyNumberFormat="1" applyFont="1" applyFill="1" applyBorder="1"/>
    <xf numFmtId="10" fontId="15" fillId="2" borderId="2" xfId="1" applyNumberFormat="1" applyFont="1" applyFill="1" applyBorder="1"/>
    <xf numFmtId="10" fontId="16" fillId="2" borderId="2" xfId="1" applyNumberFormat="1" applyFont="1" applyFill="1" applyBorder="1"/>
    <xf numFmtId="3" fontId="9" fillId="2" borderId="2" xfId="0" applyNumberFormat="1" applyFont="1" applyFill="1" applyBorder="1" applyAlignment="1">
      <alignment wrapText="1"/>
    </xf>
    <xf numFmtId="49" fontId="12" fillId="2" borderId="2" xfId="0" applyNumberFormat="1" applyFont="1" applyFill="1" applyBorder="1" applyAlignment="1">
      <alignment horizontal="center"/>
    </xf>
    <xf numFmtId="3" fontId="12" fillId="2" borderId="2" xfId="0" applyNumberFormat="1" applyFont="1" applyFill="1" applyBorder="1"/>
    <xf numFmtId="0" fontId="12" fillId="0" borderId="2" xfId="0" applyFont="1" applyBorder="1" applyAlignment="1">
      <alignment horizontal="left" vertical="center" wrapText="1"/>
    </xf>
    <xf numFmtId="0" fontId="14" fillId="2" borderId="2" xfId="0" applyFont="1" applyFill="1" applyBorder="1"/>
    <xf numFmtId="0" fontId="15" fillId="2" borderId="2" xfId="0" applyFont="1" applyFill="1" applyBorder="1"/>
    <xf numFmtId="49" fontId="13" fillId="2" borderId="2" xfId="0" applyNumberFormat="1" applyFont="1" applyFill="1" applyBorder="1" applyAlignment="1">
      <alignment horizontal="center" vertical="center" wrapText="1"/>
    </xf>
    <xf numFmtId="3" fontId="13" fillId="2" borderId="2" xfId="0" applyNumberFormat="1" applyFont="1" applyFill="1" applyBorder="1" applyAlignment="1">
      <alignment horizontal="left" vertical="center" wrapText="1"/>
    </xf>
    <xf numFmtId="49" fontId="9" fillId="2" borderId="5" xfId="0" applyNumberFormat="1" applyFont="1" applyFill="1" applyBorder="1" applyAlignment="1">
      <alignment horizontal="center"/>
    </xf>
    <xf numFmtId="3" fontId="9" fillId="2" borderId="6" xfId="0" applyNumberFormat="1" applyFont="1" applyFill="1" applyBorder="1"/>
    <xf numFmtId="164" fontId="15" fillId="2" borderId="2" xfId="1" applyNumberFormat="1" applyFont="1" applyFill="1" applyBorder="1" applyAlignment="1">
      <alignment horizontal="center" vertical="center" wrapText="1"/>
    </xf>
    <xf numFmtId="10" fontId="15" fillId="2" borderId="2" xfId="1" applyNumberFormat="1" applyFont="1" applyFill="1" applyBorder="1" applyAlignment="1">
      <alignment horizontal="right" vertical="center" wrapText="1"/>
    </xf>
    <xf numFmtId="10" fontId="16" fillId="2" borderId="2" xfId="1" applyNumberFormat="1" applyFont="1" applyFill="1" applyBorder="1" applyAlignment="1">
      <alignment horizontal="right" vertical="center" wrapText="1"/>
    </xf>
    <xf numFmtId="164" fontId="7" fillId="2" borderId="0" xfId="1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3" fontId="17" fillId="2" borderId="2" xfId="0" applyNumberFormat="1" applyFont="1" applyFill="1" applyBorder="1"/>
    <xf numFmtId="3" fontId="18" fillId="2" borderId="2" xfId="0" applyNumberFormat="1" applyFont="1" applyFill="1" applyBorder="1"/>
    <xf numFmtId="0" fontId="17" fillId="2" borderId="2" xfId="0" applyFont="1" applyFill="1" applyBorder="1"/>
    <xf numFmtId="0" fontId="5" fillId="2" borderId="2" xfId="0" applyFont="1" applyFill="1" applyBorder="1"/>
    <xf numFmtId="164" fontId="4" fillId="2" borderId="0" xfId="0" applyNumberFormat="1" applyFont="1" applyFill="1"/>
    <xf numFmtId="164" fontId="3" fillId="2" borderId="0" xfId="0" applyNumberFormat="1" applyFont="1" applyFill="1"/>
    <xf numFmtId="0" fontId="8" fillId="2" borderId="2" xfId="0" applyFont="1" applyFill="1" applyBorder="1"/>
    <xf numFmtId="0" fontId="7" fillId="2" borderId="2" xfId="0" applyFont="1" applyFill="1" applyBorder="1"/>
    <xf numFmtId="0" fontId="19" fillId="2" borderId="0" xfId="0" applyFont="1" applyFill="1"/>
    <xf numFmtId="164" fontId="19" fillId="2" borderId="0" xfId="1" applyNumberFormat="1" applyFont="1" applyFill="1"/>
    <xf numFmtId="10" fontId="3" fillId="2" borderId="0" xfId="1" applyNumberFormat="1" applyFont="1" applyFill="1"/>
    <xf numFmtId="0" fontId="14" fillId="2" borderId="5" xfId="0" applyFont="1" applyFill="1" applyBorder="1" applyAlignment="1">
      <alignment horizontal="left" vertical="center" wrapText="1"/>
    </xf>
    <xf numFmtId="0" fontId="14" fillId="2" borderId="6" xfId="0" applyFont="1" applyFill="1" applyBorder="1" applyAlignment="1">
      <alignment horizontal="left" vertical="center" wrapText="1"/>
    </xf>
    <xf numFmtId="164" fontId="19" fillId="2" borderId="0" xfId="1" applyNumberFormat="1" applyFont="1" applyFill="1" applyAlignment="1">
      <alignment horizontal="center"/>
    </xf>
    <xf numFmtId="164" fontId="4" fillId="2" borderId="0" xfId="1" applyNumberFormat="1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164" fontId="4" fillId="2" borderId="3" xfId="1" applyNumberFormat="1" applyFont="1" applyFill="1" applyBorder="1" applyAlignment="1">
      <alignment horizontal="center" vertical="center" wrapText="1"/>
    </xf>
    <xf numFmtId="164" fontId="4" fillId="2" borderId="4" xfId="1" applyNumberFormat="1" applyFont="1" applyFill="1" applyBorder="1" applyAlignment="1">
      <alignment horizontal="center" vertical="center" wrapText="1"/>
    </xf>
    <xf numFmtId="43" fontId="4" fillId="2" borderId="2" xfId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0"/>
  <sheetViews>
    <sheetView tabSelected="1" workbookViewId="0">
      <selection activeCell="L12" sqref="L12"/>
    </sheetView>
  </sheetViews>
  <sheetFormatPr defaultRowHeight="12.75" x14ac:dyDescent="0.2"/>
  <cols>
    <col min="1" max="1" width="4.75" style="2" customWidth="1"/>
    <col min="2" max="2" width="36.75" style="2" customWidth="1"/>
    <col min="3" max="3" width="14" style="1" customWidth="1"/>
    <col min="4" max="4" width="13.625" style="1" customWidth="1"/>
    <col min="5" max="6" width="7.625" style="78" customWidth="1"/>
    <col min="7" max="8" width="16.25" style="1" hidden="1" customWidth="1"/>
    <col min="9" max="9" width="11.875" style="2" bestFit="1" customWidth="1"/>
    <col min="10" max="16384" width="9" style="2"/>
  </cols>
  <sheetData>
    <row r="1" spans="1:8" x14ac:dyDescent="0.2">
      <c r="A1" s="83" t="s">
        <v>0</v>
      </c>
      <c r="B1" s="83"/>
      <c r="C1" s="83"/>
      <c r="D1" s="83"/>
      <c r="E1" s="83"/>
      <c r="F1" s="83"/>
    </row>
    <row r="2" spans="1:8" x14ac:dyDescent="0.2">
      <c r="A2" s="3"/>
      <c r="B2" s="3"/>
      <c r="C2" s="3"/>
      <c r="D2" s="4"/>
      <c r="E2" s="5"/>
      <c r="F2" s="5"/>
    </row>
    <row r="3" spans="1:8" s="6" customFormat="1" x14ac:dyDescent="0.2">
      <c r="A3" s="6" t="s">
        <v>1</v>
      </c>
      <c r="C3" s="7"/>
      <c r="D3" s="7"/>
      <c r="E3" s="8"/>
      <c r="F3" s="8"/>
      <c r="G3" s="7"/>
      <c r="H3" s="7"/>
    </row>
    <row r="4" spans="1:8" s="6" customFormat="1" x14ac:dyDescent="0.2">
      <c r="A4" s="6" t="s">
        <v>2</v>
      </c>
      <c r="C4" s="7"/>
      <c r="D4" s="7"/>
      <c r="E4" s="8"/>
      <c r="F4" s="8"/>
      <c r="G4" s="7"/>
      <c r="H4" s="7"/>
    </row>
    <row r="6" spans="1:8" x14ac:dyDescent="0.2">
      <c r="A6" s="84" t="s">
        <v>3</v>
      </c>
      <c r="B6" s="84"/>
      <c r="C6" s="84"/>
      <c r="D6" s="84"/>
      <c r="E6" s="84"/>
      <c r="F6" s="84"/>
    </row>
    <row r="7" spans="1:8" x14ac:dyDescent="0.2">
      <c r="A7" s="84" t="s">
        <v>4</v>
      </c>
      <c r="B7" s="84"/>
      <c r="C7" s="84"/>
      <c r="D7" s="84"/>
      <c r="E7" s="84"/>
      <c r="F7" s="84"/>
    </row>
    <row r="8" spans="1:8" x14ac:dyDescent="0.2">
      <c r="A8" s="9"/>
      <c r="B8" s="9"/>
      <c r="C8" s="10"/>
      <c r="D8" s="10"/>
      <c r="E8" s="11"/>
      <c r="F8" s="11"/>
    </row>
    <row r="9" spans="1:8" x14ac:dyDescent="0.2">
      <c r="A9" s="85" t="s">
        <v>5</v>
      </c>
      <c r="B9" s="85" t="s">
        <v>6</v>
      </c>
      <c r="C9" s="88" t="s">
        <v>7</v>
      </c>
      <c r="D9" s="88" t="s">
        <v>8</v>
      </c>
      <c r="E9" s="91" t="s">
        <v>9</v>
      </c>
      <c r="F9" s="91"/>
    </row>
    <row r="10" spans="1:8" s="13" customFormat="1" x14ac:dyDescent="0.2">
      <c r="A10" s="86"/>
      <c r="B10" s="86"/>
      <c r="C10" s="89"/>
      <c r="D10" s="89"/>
      <c r="E10" s="91"/>
      <c r="F10" s="91"/>
      <c r="G10" s="12"/>
      <c r="H10" s="12"/>
    </row>
    <row r="11" spans="1:8" s="13" customFormat="1" ht="38.25" x14ac:dyDescent="0.2">
      <c r="A11" s="87"/>
      <c r="B11" s="87"/>
      <c r="C11" s="90"/>
      <c r="D11" s="90"/>
      <c r="E11" s="14" t="s">
        <v>10</v>
      </c>
      <c r="F11" s="14" t="s">
        <v>11</v>
      </c>
      <c r="G11" s="12"/>
      <c r="H11" s="12"/>
    </row>
    <row r="12" spans="1:8" s="6" customFormat="1" x14ac:dyDescent="0.2">
      <c r="A12" s="15" t="s">
        <v>12</v>
      </c>
      <c r="B12" s="16" t="s">
        <v>13</v>
      </c>
      <c r="C12" s="17"/>
      <c r="D12" s="17"/>
      <c r="E12" s="18"/>
      <c r="F12" s="18"/>
      <c r="G12" s="7"/>
      <c r="H12" s="7"/>
    </row>
    <row r="13" spans="1:8" s="6" customFormat="1" x14ac:dyDescent="0.2">
      <c r="A13" s="15" t="s">
        <v>14</v>
      </c>
      <c r="B13" s="16" t="s">
        <v>15</v>
      </c>
      <c r="C13" s="17"/>
      <c r="D13" s="17"/>
      <c r="E13" s="18"/>
      <c r="F13" s="18"/>
      <c r="G13" s="10" t="s">
        <v>16</v>
      </c>
      <c r="H13" s="10" t="s">
        <v>17</v>
      </c>
    </row>
    <row r="14" spans="1:8" s="6" customFormat="1" x14ac:dyDescent="0.2">
      <c r="A14" s="15">
        <v>1</v>
      </c>
      <c r="B14" s="16" t="s">
        <v>18</v>
      </c>
      <c r="C14" s="17">
        <f>C15+C112+C141</f>
        <v>9655862000</v>
      </c>
      <c r="D14" s="17">
        <f>D15+D112+D141</f>
        <v>9253047675</v>
      </c>
      <c r="E14" s="18">
        <f>D14/C14</f>
        <v>0.95828292440384921</v>
      </c>
      <c r="F14" s="18">
        <f>(H14/G14)</f>
        <v>0.95859926808367679</v>
      </c>
      <c r="G14" s="7">
        <f>G15+G112</f>
        <v>7642432642</v>
      </c>
      <c r="H14" s="7">
        <f>H15+H112</f>
        <v>7326030337</v>
      </c>
    </row>
    <row r="15" spans="1:8" s="24" customFormat="1" x14ac:dyDescent="0.2">
      <c r="A15" s="19">
        <v>1.1000000000000001</v>
      </c>
      <c r="B15" s="20" t="s">
        <v>19</v>
      </c>
      <c r="C15" s="21">
        <f>C16+C43+C91+C102+C107</f>
        <v>8612532943</v>
      </c>
      <c r="D15" s="21">
        <f>D16+D43+D91+D102+D107</f>
        <v>8545453636</v>
      </c>
      <c r="E15" s="22">
        <f>(D15/C15)</f>
        <v>0.99221143101060416</v>
      </c>
      <c r="F15" s="22">
        <f>(H15/G15)</f>
        <v>0.99480450838989942</v>
      </c>
      <c r="G15" s="23">
        <f>G16+G33+G43+G91+G102</f>
        <v>6908925602</v>
      </c>
      <c r="H15" s="23">
        <f>H16+H33+H43+H91+H102</f>
        <v>6873030337</v>
      </c>
    </row>
    <row r="16" spans="1:8" s="30" customFormat="1" ht="13.5" x14ac:dyDescent="0.25">
      <c r="A16" s="25" t="s">
        <v>20</v>
      </c>
      <c r="B16" s="26"/>
      <c r="C16" s="27">
        <f>C17+C21+C23+C33+C36+C41</f>
        <v>6743359190</v>
      </c>
      <c r="D16" s="27">
        <f>D17+D21+D23+D33+D36+D41</f>
        <v>7034056603</v>
      </c>
      <c r="E16" s="28">
        <f t="shared" ref="E16:E17" si="0">(D16/C16)</f>
        <v>1.0431086947631512</v>
      </c>
      <c r="F16" s="28">
        <f>(H16/G16)</f>
        <v>0.99492638722352289</v>
      </c>
      <c r="G16" s="29">
        <f>G17+G21+G23+G33+G36</f>
        <v>6605958412</v>
      </c>
      <c r="H16" s="29">
        <f>H17+H23+H36</f>
        <v>6572442337</v>
      </c>
    </row>
    <row r="17" spans="1:8" s="6" customFormat="1" x14ac:dyDescent="0.2">
      <c r="A17" s="31" t="s">
        <v>21</v>
      </c>
      <c r="B17" s="32" t="s">
        <v>22</v>
      </c>
      <c r="C17" s="17">
        <f>SUM(C18:C20)</f>
        <v>3798629479</v>
      </c>
      <c r="D17" s="17">
        <f t="shared" ref="D17" si="1">SUM(D18:D20)</f>
        <v>3788325999</v>
      </c>
      <c r="E17" s="18">
        <f t="shared" si="0"/>
        <v>0.99728757962392467</v>
      </c>
      <c r="F17" s="18">
        <f>(H17/G17)</f>
        <v>0.99600091209053343</v>
      </c>
      <c r="G17" s="7">
        <f>SUM(G18:G20)</f>
        <v>3726489724</v>
      </c>
      <c r="H17" s="7">
        <f>SUM(H18:H20)</f>
        <v>3711587164</v>
      </c>
    </row>
    <row r="18" spans="1:8" x14ac:dyDescent="0.2">
      <c r="A18" s="33" t="s">
        <v>23</v>
      </c>
      <c r="B18" s="34" t="s">
        <v>24</v>
      </c>
      <c r="C18" s="35">
        <v>2333091064</v>
      </c>
      <c r="D18" s="36">
        <v>2319492304</v>
      </c>
      <c r="E18" s="37">
        <f>(D18/C18)</f>
        <v>0.99417135481343566</v>
      </c>
      <c r="F18" s="37">
        <f>(H18/G18)</f>
        <v>0.99498272798370391</v>
      </c>
      <c r="G18" s="1">
        <v>2372297727</v>
      </c>
      <c r="H18" s="1">
        <v>2360395264</v>
      </c>
    </row>
    <row r="19" spans="1:8" x14ac:dyDescent="0.2">
      <c r="A19" s="33" t="s">
        <v>25</v>
      </c>
      <c r="B19" s="34" t="s">
        <v>26</v>
      </c>
      <c r="C19" s="35">
        <v>1200621015</v>
      </c>
      <c r="D19" s="36">
        <v>1203916295</v>
      </c>
      <c r="E19" s="37">
        <f t="shared" ref="E19:E84" si="2">(D19/C19)</f>
        <v>1.0027446462779097</v>
      </c>
      <c r="F19" s="37">
        <f t="shared" ref="F19:F84" si="3">(H19/G19)</f>
        <v>0.99765115493299161</v>
      </c>
      <c r="G19" s="1">
        <v>851482300</v>
      </c>
      <c r="H19" s="1">
        <v>849482300</v>
      </c>
    </row>
    <row r="20" spans="1:8" x14ac:dyDescent="0.2">
      <c r="A20" s="33" t="s">
        <v>27</v>
      </c>
      <c r="B20" s="34" t="s">
        <v>28</v>
      </c>
      <c r="C20" s="36">
        <v>264917400</v>
      </c>
      <c r="D20" s="36">
        <v>264917400</v>
      </c>
      <c r="E20" s="37">
        <f t="shared" si="2"/>
        <v>1</v>
      </c>
      <c r="F20" s="37">
        <f t="shared" si="3"/>
        <v>0.9980105874106503</v>
      </c>
      <c r="G20" s="1">
        <v>502709697</v>
      </c>
      <c r="H20" s="1">
        <v>501709600</v>
      </c>
    </row>
    <row r="21" spans="1:8" s="6" customFormat="1" ht="25.5" x14ac:dyDescent="0.2">
      <c r="A21" s="38">
        <v>6050</v>
      </c>
      <c r="B21" s="39" t="s">
        <v>29</v>
      </c>
      <c r="C21" s="17">
        <f>C22</f>
        <v>0</v>
      </c>
      <c r="D21" s="17">
        <f>D22</f>
        <v>10500000</v>
      </c>
      <c r="E21" s="18">
        <v>0</v>
      </c>
      <c r="F21" s="18">
        <v>0</v>
      </c>
      <c r="G21" s="7">
        <f>G22</f>
        <v>0</v>
      </c>
      <c r="H21" s="7">
        <f>H22</f>
        <v>0</v>
      </c>
    </row>
    <row r="22" spans="1:8" ht="25.5" x14ac:dyDescent="0.2">
      <c r="A22" s="40">
        <v>6051</v>
      </c>
      <c r="B22" s="41" t="s">
        <v>30</v>
      </c>
      <c r="C22" s="36"/>
      <c r="D22" s="36">
        <v>10500000</v>
      </c>
      <c r="E22" s="37">
        <v>0</v>
      </c>
      <c r="F22" s="37">
        <v>0</v>
      </c>
    </row>
    <row r="23" spans="1:8" s="6" customFormat="1" x14ac:dyDescent="0.2">
      <c r="A23" s="31" t="s">
        <v>31</v>
      </c>
      <c r="B23" s="32" t="s">
        <v>32</v>
      </c>
      <c r="C23" s="17">
        <f>SUM(C24:C32)</f>
        <v>1835246670</v>
      </c>
      <c r="D23" s="17">
        <f>SUM(D24:D32)</f>
        <v>1804302502</v>
      </c>
      <c r="E23" s="18">
        <f t="shared" si="2"/>
        <v>0.98313895973449716</v>
      </c>
      <c r="F23" s="18">
        <f t="shared" si="3"/>
        <v>0.99403079546139717</v>
      </c>
      <c r="G23" s="7">
        <f>SUM(G24:G32)</f>
        <v>1850081519</v>
      </c>
      <c r="H23" s="7">
        <f>SUM(H24:H32)</f>
        <v>1839038004</v>
      </c>
    </row>
    <row r="24" spans="1:8" x14ac:dyDescent="0.2">
      <c r="A24" s="33" t="s">
        <v>33</v>
      </c>
      <c r="B24" s="34" t="s">
        <v>34</v>
      </c>
      <c r="C24" s="36">
        <v>67757550</v>
      </c>
      <c r="D24" s="36">
        <v>65847000</v>
      </c>
      <c r="E24" s="37">
        <f t="shared" si="2"/>
        <v>0.97180314223285813</v>
      </c>
      <c r="F24" s="37">
        <f t="shared" si="3"/>
        <v>0.98851876317196696</v>
      </c>
      <c r="G24" s="1">
        <v>63582000</v>
      </c>
      <c r="H24" s="1">
        <v>62852000</v>
      </c>
    </row>
    <row r="25" spans="1:8" x14ac:dyDescent="0.2">
      <c r="A25" s="33" t="s">
        <v>35</v>
      </c>
      <c r="B25" s="34" t="s">
        <v>36</v>
      </c>
      <c r="C25" s="36">
        <v>119632000</v>
      </c>
      <c r="D25" s="36">
        <v>115312000</v>
      </c>
      <c r="E25" s="37">
        <f t="shared" si="2"/>
        <v>0.9638892603985556</v>
      </c>
      <c r="F25" s="37">
        <f t="shared" si="3"/>
        <v>0.99605168700646085</v>
      </c>
      <c r="G25" s="1">
        <v>111440000</v>
      </c>
      <c r="H25" s="1">
        <v>111000000</v>
      </c>
    </row>
    <row r="26" spans="1:8" x14ac:dyDescent="0.2">
      <c r="A26" s="33" t="s">
        <v>37</v>
      </c>
      <c r="B26" s="34" t="s">
        <v>38</v>
      </c>
      <c r="C26" s="36">
        <v>0</v>
      </c>
      <c r="D26" s="36"/>
      <c r="E26" s="37">
        <v>0</v>
      </c>
      <c r="F26" s="37">
        <f t="shared" si="3"/>
        <v>1</v>
      </c>
      <c r="G26" s="1">
        <v>68571004</v>
      </c>
      <c r="H26" s="1">
        <v>68571004</v>
      </c>
    </row>
    <row r="27" spans="1:8" x14ac:dyDescent="0.2">
      <c r="A27" s="33" t="s">
        <v>39</v>
      </c>
      <c r="B27" s="34" t="s">
        <v>40</v>
      </c>
      <c r="C27" s="36">
        <v>1830000</v>
      </c>
      <c r="D27" s="36">
        <v>1560000</v>
      </c>
      <c r="E27" s="37">
        <f>(D27/C27)</f>
        <v>0.85245901639344257</v>
      </c>
      <c r="F27" s="37">
        <f t="shared" si="3"/>
        <v>0.99955575299866728</v>
      </c>
      <c r="G27" s="1">
        <v>4502000</v>
      </c>
      <c r="H27" s="1">
        <v>4500000</v>
      </c>
    </row>
    <row r="28" spans="1:8" x14ac:dyDescent="0.2">
      <c r="A28" s="33" t="s">
        <v>41</v>
      </c>
      <c r="B28" s="34" t="s">
        <v>42</v>
      </c>
      <c r="C28" s="36">
        <v>1125097800</v>
      </c>
      <c r="D28" s="36">
        <v>1120671431</v>
      </c>
      <c r="E28" s="37">
        <f t="shared" ref="E28" si="4">(D28/C28)</f>
        <v>0.99606579179161137</v>
      </c>
      <c r="F28" s="37">
        <f t="shared" si="3"/>
        <v>0.99853132874682016</v>
      </c>
      <c r="G28" s="1">
        <v>1134666452</v>
      </c>
      <c r="H28" s="1">
        <v>1133000000</v>
      </c>
    </row>
    <row r="29" spans="1:8" x14ac:dyDescent="0.2">
      <c r="A29" s="42">
        <v>6113</v>
      </c>
      <c r="B29" s="34" t="s">
        <v>43</v>
      </c>
      <c r="C29" s="36"/>
      <c r="D29" s="36"/>
      <c r="E29" s="37"/>
      <c r="F29" s="37"/>
    </row>
    <row r="30" spans="1:8" x14ac:dyDescent="0.2">
      <c r="A30" s="43">
        <v>6113</v>
      </c>
      <c r="B30" s="44" t="s">
        <v>44</v>
      </c>
      <c r="C30" s="36">
        <v>7906000</v>
      </c>
      <c r="D30" s="36">
        <v>5728000</v>
      </c>
      <c r="E30" s="37">
        <f t="shared" si="2"/>
        <v>0.72451302807993934</v>
      </c>
      <c r="F30" s="37">
        <f>(H31/G31)</f>
        <v>0.99394630501507952</v>
      </c>
      <c r="G30" s="1">
        <v>7140000</v>
      </c>
      <c r="H30" s="1">
        <v>1815000</v>
      </c>
    </row>
    <row r="31" spans="1:8" x14ac:dyDescent="0.2">
      <c r="A31" s="43">
        <v>6115</v>
      </c>
      <c r="B31" s="44" t="s">
        <v>45</v>
      </c>
      <c r="C31" s="36">
        <v>503459622</v>
      </c>
      <c r="D31" s="36">
        <v>485748857</v>
      </c>
      <c r="E31" s="37">
        <f t="shared" si="2"/>
        <v>0.96482187602325731</v>
      </c>
      <c r="F31" s="37">
        <f t="shared" si="3"/>
        <v>0.99394630501507952</v>
      </c>
      <c r="G31" s="1">
        <v>453746845</v>
      </c>
      <c r="H31" s="1">
        <v>451000000</v>
      </c>
    </row>
    <row r="32" spans="1:8" x14ac:dyDescent="0.2">
      <c r="A32" s="43">
        <v>6117</v>
      </c>
      <c r="B32" s="44" t="s">
        <v>46</v>
      </c>
      <c r="C32" s="36">
        <v>9563698</v>
      </c>
      <c r="D32" s="36">
        <v>9435214</v>
      </c>
      <c r="E32" s="37">
        <f t="shared" si="2"/>
        <v>0.98656544780063105</v>
      </c>
      <c r="F32" s="37">
        <f t="shared" si="3"/>
        <v>0.97929216762124338</v>
      </c>
      <c r="G32" s="1">
        <v>6433218</v>
      </c>
      <c r="H32" s="1">
        <v>6300000</v>
      </c>
    </row>
    <row r="33" spans="1:8" s="6" customFormat="1" x14ac:dyDescent="0.2">
      <c r="A33" s="31" t="s">
        <v>47</v>
      </c>
      <c r="B33" s="32" t="s">
        <v>48</v>
      </c>
      <c r="C33" s="17">
        <f>SUM(C34:C35)</f>
        <v>18720000</v>
      </c>
      <c r="D33" s="17">
        <f>SUM(D34:D35)</f>
        <v>6800000</v>
      </c>
      <c r="E33" s="18">
        <f t="shared" si="2"/>
        <v>0.36324786324786323</v>
      </c>
      <c r="F33" s="18">
        <f t="shared" si="3"/>
        <v>1</v>
      </c>
      <c r="G33" s="7">
        <f>SUM(G34:G35)</f>
        <v>7570000</v>
      </c>
      <c r="H33" s="7">
        <f>SUM(H34:H35)</f>
        <v>7570000</v>
      </c>
    </row>
    <row r="34" spans="1:8" x14ac:dyDescent="0.2">
      <c r="A34" s="33" t="s">
        <v>49</v>
      </c>
      <c r="B34" s="34" t="s">
        <v>50</v>
      </c>
      <c r="C34" s="36">
        <v>12000000</v>
      </c>
      <c r="D34" s="36"/>
      <c r="E34" s="37">
        <f t="shared" si="2"/>
        <v>0</v>
      </c>
      <c r="F34" s="37">
        <f t="shared" si="3"/>
        <v>1</v>
      </c>
      <c r="G34" s="1">
        <v>4810000</v>
      </c>
      <c r="H34" s="1">
        <v>4810000</v>
      </c>
    </row>
    <row r="35" spans="1:8" x14ac:dyDescent="0.2">
      <c r="A35" s="33" t="s">
        <v>51</v>
      </c>
      <c r="B35" s="34" t="s">
        <v>52</v>
      </c>
      <c r="C35" s="36">
        <v>6720000</v>
      </c>
      <c r="D35" s="36">
        <v>6800000</v>
      </c>
      <c r="E35" s="37">
        <f t="shared" si="2"/>
        <v>1.0119047619047619</v>
      </c>
      <c r="F35" s="37">
        <f t="shared" si="3"/>
        <v>1</v>
      </c>
      <c r="G35" s="1">
        <v>2760000</v>
      </c>
      <c r="H35" s="1">
        <v>2760000</v>
      </c>
    </row>
    <row r="36" spans="1:8" s="6" customFormat="1" x14ac:dyDescent="0.2">
      <c r="A36" s="31" t="s">
        <v>53</v>
      </c>
      <c r="B36" s="32" t="s">
        <v>54</v>
      </c>
      <c r="C36" s="17">
        <f>SUM(C37:C40)</f>
        <v>1090763041</v>
      </c>
      <c r="D36" s="17">
        <f t="shared" ref="D36" si="5">SUM(D37:D40)</f>
        <v>1094794102</v>
      </c>
      <c r="E36" s="18">
        <f t="shared" si="2"/>
        <v>1.0036956340180947</v>
      </c>
      <c r="F36" s="18">
        <f t="shared" si="3"/>
        <v>1</v>
      </c>
      <c r="G36" s="7">
        <f>SUM(G37:G40)</f>
        <v>1021817169</v>
      </c>
      <c r="H36" s="7">
        <f>SUM(H37:H40)</f>
        <v>1021817169</v>
      </c>
    </row>
    <row r="37" spans="1:8" x14ac:dyDescent="0.2">
      <c r="A37" s="33" t="s">
        <v>55</v>
      </c>
      <c r="B37" s="34" t="s">
        <v>56</v>
      </c>
      <c r="C37" s="36">
        <v>815469686</v>
      </c>
      <c r="D37" s="36">
        <v>818487291</v>
      </c>
      <c r="E37" s="37">
        <f t="shared" si="2"/>
        <v>1.0037004502457987</v>
      </c>
      <c r="F37" s="37">
        <f t="shared" si="3"/>
        <v>1</v>
      </c>
      <c r="G37" s="1">
        <v>771290189</v>
      </c>
      <c r="H37" s="1">
        <v>771290189</v>
      </c>
    </row>
    <row r="38" spans="1:8" x14ac:dyDescent="0.2">
      <c r="A38" s="33" t="s">
        <v>57</v>
      </c>
      <c r="B38" s="34" t="s">
        <v>58</v>
      </c>
      <c r="C38" s="36">
        <v>137896099</v>
      </c>
      <c r="D38" s="36">
        <v>138413403</v>
      </c>
      <c r="E38" s="37">
        <f t="shared" si="2"/>
        <v>1.0037514041640874</v>
      </c>
      <c r="F38" s="37">
        <f t="shared" si="3"/>
        <v>1</v>
      </c>
      <c r="G38" s="1">
        <v>128548362</v>
      </c>
      <c r="H38" s="1">
        <v>128548362</v>
      </c>
    </row>
    <row r="39" spans="1:8" x14ac:dyDescent="0.2">
      <c r="A39" s="33" t="s">
        <v>59</v>
      </c>
      <c r="B39" s="34" t="s">
        <v>60</v>
      </c>
      <c r="C39" s="36">
        <v>91930779</v>
      </c>
      <c r="D39" s="36">
        <v>92275603</v>
      </c>
      <c r="E39" s="37">
        <f t="shared" si="2"/>
        <v>1.0037509091487193</v>
      </c>
      <c r="F39" s="37">
        <f t="shared" si="3"/>
        <v>1</v>
      </c>
      <c r="G39" s="1">
        <v>79129164</v>
      </c>
      <c r="H39" s="1">
        <v>79129164</v>
      </c>
    </row>
    <row r="40" spans="1:8" x14ac:dyDescent="0.2">
      <c r="A40" s="33" t="s">
        <v>61</v>
      </c>
      <c r="B40" s="34" t="s">
        <v>62</v>
      </c>
      <c r="C40" s="36">
        <v>45466477</v>
      </c>
      <c r="D40" s="36">
        <v>45617805</v>
      </c>
      <c r="E40" s="37">
        <f t="shared" si="2"/>
        <v>1.0033283423301085</v>
      </c>
      <c r="F40" s="37">
        <f t="shared" si="3"/>
        <v>1</v>
      </c>
      <c r="G40" s="1">
        <v>42849454</v>
      </c>
      <c r="H40" s="1">
        <v>42849454</v>
      </c>
    </row>
    <row r="41" spans="1:8" s="6" customFormat="1" x14ac:dyDescent="0.2">
      <c r="A41" s="45" t="s">
        <v>63</v>
      </c>
      <c r="B41" s="46" t="s">
        <v>64</v>
      </c>
      <c r="C41" s="17">
        <f>C42</f>
        <v>0</v>
      </c>
      <c r="D41" s="17">
        <f>D42</f>
        <v>329334000</v>
      </c>
      <c r="E41" s="37">
        <v>0</v>
      </c>
      <c r="F41" s="37">
        <v>0</v>
      </c>
      <c r="G41" s="7"/>
      <c r="H41" s="7"/>
    </row>
    <row r="42" spans="1:8" x14ac:dyDescent="0.2">
      <c r="A42" s="33" t="s">
        <v>65</v>
      </c>
      <c r="B42" s="34" t="s">
        <v>66</v>
      </c>
      <c r="C42" s="36">
        <v>0</v>
      </c>
      <c r="D42" s="47">
        <v>329334000</v>
      </c>
      <c r="E42" s="37">
        <v>0</v>
      </c>
      <c r="F42" s="37">
        <v>0</v>
      </c>
    </row>
    <row r="43" spans="1:8" s="30" customFormat="1" ht="13.5" x14ac:dyDescent="0.25">
      <c r="A43" s="48" t="s">
        <v>67</v>
      </c>
      <c r="B43" s="49"/>
      <c r="C43" s="50">
        <f>C44+C49+C53+C60+C64+C70+C74+C84</f>
        <v>1063470000</v>
      </c>
      <c r="D43" s="50">
        <f>D44+D49+D53+D60+D64+D70+D74+D84</f>
        <v>865118433</v>
      </c>
      <c r="E43" s="51">
        <f t="shared" si="2"/>
        <v>0.81348644813675985</v>
      </c>
      <c r="F43" s="52">
        <f t="shared" si="3"/>
        <v>0.99054403115569833</v>
      </c>
      <c r="G43" s="29">
        <f>G44+G49+G53+G60+G64+G70+G74+G84</f>
        <v>250761190</v>
      </c>
      <c r="H43" s="29">
        <f>H44+H49+H53+H60+H64+H70+H74+H84</f>
        <v>248390000</v>
      </c>
    </row>
    <row r="44" spans="1:8" s="6" customFormat="1" x14ac:dyDescent="0.2">
      <c r="A44" s="31" t="s">
        <v>68</v>
      </c>
      <c r="B44" s="32" t="s">
        <v>69</v>
      </c>
      <c r="C44" s="17">
        <f>SUM(C45:C48)</f>
        <v>91600000</v>
      </c>
      <c r="D44" s="17">
        <f t="shared" ref="D44" si="6">SUM(D45:D48)</f>
        <v>90099115</v>
      </c>
      <c r="E44" s="18">
        <f t="shared" si="2"/>
        <v>0.98361479257641926</v>
      </c>
      <c r="F44" s="18">
        <f t="shared" si="3"/>
        <v>0.96821845883547841</v>
      </c>
      <c r="G44" s="7">
        <f>SUM(G45:G48)</f>
        <v>60936661</v>
      </c>
      <c r="H44" s="7">
        <f>SUM(H45:H48)</f>
        <v>59000000</v>
      </c>
    </row>
    <row r="45" spans="1:8" x14ac:dyDescent="0.2">
      <c r="A45" s="33" t="s">
        <v>70</v>
      </c>
      <c r="B45" s="34" t="s">
        <v>71</v>
      </c>
      <c r="C45" s="36">
        <v>57000000</v>
      </c>
      <c r="D45" s="36">
        <v>56210815</v>
      </c>
      <c r="E45" s="37">
        <f t="shared" si="2"/>
        <v>0.98615464912280704</v>
      </c>
      <c r="F45" s="37">
        <f t="shared" si="3"/>
        <v>0.96193792564178604</v>
      </c>
      <c r="G45" s="1">
        <v>43661861</v>
      </c>
      <c r="H45" s="1">
        <v>42000000</v>
      </c>
    </row>
    <row r="46" spans="1:8" x14ac:dyDescent="0.2">
      <c r="A46" s="33" t="s">
        <v>72</v>
      </c>
      <c r="B46" s="34" t="s">
        <v>73</v>
      </c>
      <c r="C46" s="36">
        <v>28000000</v>
      </c>
      <c r="D46" s="36">
        <v>27288300</v>
      </c>
      <c r="E46" s="37">
        <f t="shared" si="2"/>
        <v>0.97458214285714284</v>
      </c>
      <c r="F46" s="37">
        <f t="shared" si="3"/>
        <v>0.97950572634116939</v>
      </c>
      <c r="G46" s="1">
        <v>11944800</v>
      </c>
      <c r="H46" s="1">
        <v>11700000</v>
      </c>
    </row>
    <row r="47" spans="1:8" x14ac:dyDescent="0.2">
      <c r="A47" s="33" t="s">
        <v>74</v>
      </c>
      <c r="B47" s="34" t="s">
        <v>75</v>
      </c>
      <c r="C47" s="36"/>
      <c r="D47" s="36"/>
      <c r="E47" s="37"/>
      <c r="F47" s="37">
        <v>0</v>
      </c>
    </row>
    <row r="48" spans="1:8" x14ac:dyDescent="0.2">
      <c r="A48" s="33" t="s">
        <v>76</v>
      </c>
      <c r="B48" s="34" t="s">
        <v>77</v>
      </c>
      <c r="C48" s="36">
        <v>6600000</v>
      </c>
      <c r="D48" s="36">
        <v>6600000</v>
      </c>
      <c r="E48" s="37">
        <f t="shared" si="2"/>
        <v>1</v>
      </c>
      <c r="F48" s="37">
        <f t="shared" si="3"/>
        <v>0.99437148217636018</v>
      </c>
      <c r="G48" s="1">
        <v>5330000</v>
      </c>
      <c r="H48" s="1">
        <v>5300000</v>
      </c>
    </row>
    <row r="49" spans="1:8" s="6" customFormat="1" x14ac:dyDescent="0.2">
      <c r="A49" s="31" t="s">
        <v>78</v>
      </c>
      <c r="B49" s="32" t="s">
        <v>79</v>
      </c>
      <c r="C49" s="17">
        <f>SUM(C50:C52)</f>
        <v>207000000</v>
      </c>
      <c r="D49" s="17">
        <f t="shared" ref="D49" si="7">SUM(D50:D52)</f>
        <v>207844056</v>
      </c>
      <c r="E49" s="18">
        <f t="shared" si="2"/>
        <v>1.0040775652173912</v>
      </c>
      <c r="F49" s="18">
        <f t="shared" si="3"/>
        <v>0.99756008032301946</v>
      </c>
      <c r="G49" s="7">
        <f>SUM(G50:G52)</f>
        <v>46313000</v>
      </c>
      <c r="H49" s="7">
        <f>SUM(H50:H52)</f>
        <v>46200000</v>
      </c>
    </row>
    <row r="50" spans="1:8" x14ac:dyDescent="0.2">
      <c r="A50" s="33" t="s">
        <v>80</v>
      </c>
      <c r="B50" s="34" t="s">
        <v>81</v>
      </c>
      <c r="C50" s="36">
        <v>66000000</v>
      </c>
      <c r="D50" s="36">
        <v>67408916</v>
      </c>
      <c r="E50" s="37">
        <f t="shared" si="2"/>
        <v>1.0213472121212122</v>
      </c>
      <c r="F50" s="37">
        <f t="shared" si="3"/>
        <v>0.99736432251108187</v>
      </c>
      <c r="G50" s="1">
        <v>33388000</v>
      </c>
      <c r="H50" s="1">
        <v>33300000</v>
      </c>
    </row>
    <row r="51" spans="1:8" x14ac:dyDescent="0.2">
      <c r="A51" s="33" t="s">
        <v>82</v>
      </c>
      <c r="B51" s="34" t="s">
        <v>83</v>
      </c>
      <c r="C51" s="36">
        <v>26000000</v>
      </c>
      <c r="D51" s="36">
        <v>26071000</v>
      </c>
      <c r="E51" s="37">
        <f t="shared" si="2"/>
        <v>1.0027307692307692</v>
      </c>
      <c r="F51" s="37">
        <f t="shared" si="3"/>
        <v>1</v>
      </c>
      <c r="G51" s="1">
        <v>6400000</v>
      </c>
      <c r="H51" s="1">
        <v>6400000</v>
      </c>
    </row>
    <row r="52" spans="1:8" x14ac:dyDescent="0.2">
      <c r="A52" s="33" t="s">
        <v>84</v>
      </c>
      <c r="B52" s="34" t="s">
        <v>85</v>
      </c>
      <c r="C52" s="36">
        <v>115000000</v>
      </c>
      <c r="D52" s="36">
        <v>114364140</v>
      </c>
      <c r="E52" s="37">
        <f t="shared" si="2"/>
        <v>0.9944707826086957</v>
      </c>
      <c r="F52" s="37">
        <f t="shared" si="3"/>
        <v>0.99616858237547889</v>
      </c>
      <c r="G52" s="1">
        <v>6525000</v>
      </c>
      <c r="H52" s="1">
        <v>6500000</v>
      </c>
    </row>
    <row r="53" spans="1:8" s="6" customFormat="1" x14ac:dyDescent="0.2">
      <c r="A53" s="31" t="s">
        <v>86</v>
      </c>
      <c r="B53" s="32" t="s">
        <v>87</v>
      </c>
      <c r="C53" s="17">
        <f>SUM(C54:C59)</f>
        <v>16500000</v>
      </c>
      <c r="D53" s="17">
        <f t="shared" ref="D53" si="8">SUM(D54:D59)</f>
        <v>16477131</v>
      </c>
      <c r="E53" s="18">
        <f t="shared" si="2"/>
        <v>0.998614</v>
      </c>
      <c r="F53" s="18">
        <f t="shared" si="3"/>
        <v>0.99399019686604961</v>
      </c>
      <c r="G53" s="7">
        <f>SUM(G54:G59)</f>
        <v>15895529</v>
      </c>
      <c r="H53" s="7">
        <f>SUM(H54:H59)</f>
        <v>15800000</v>
      </c>
    </row>
    <row r="54" spans="1:8" x14ac:dyDescent="0.2">
      <c r="A54" s="33" t="s">
        <v>88</v>
      </c>
      <c r="B54" s="34" t="s">
        <v>89</v>
      </c>
      <c r="C54" s="36">
        <v>2500000</v>
      </c>
      <c r="D54" s="36">
        <v>2492931</v>
      </c>
      <c r="E54" s="37">
        <f t="shared" si="2"/>
        <v>0.99717239999999996</v>
      </c>
      <c r="F54" s="37">
        <f t="shared" si="3"/>
        <v>0.97004800414827796</v>
      </c>
      <c r="G54" s="1">
        <v>2267929</v>
      </c>
      <c r="H54" s="1">
        <v>2200000</v>
      </c>
    </row>
    <row r="55" spans="1:8" x14ac:dyDescent="0.2">
      <c r="A55" s="33" t="s">
        <v>90</v>
      </c>
      <c r="B55" s="34" t="s">
        <v>91</v>
      </c>
      <c r="C55" s="36">
        <v>6800000</v>
      </c>
      <c r="D55" s="36">
        <v>6784200</v>
      </c>
      <c r="E55" s="37">
        <f t="shared" si="2"/>
        <v>0.99767647058823528</v>
      </c>
      <c r="F55" s="37">
        <f t="shared" si="3"/>
        <v>0.99570601779824508</v>
      </c>
      <c r="G55" s="1">
        <v>6427600</v>
      </c>
      <c r="H55" s="1">
        <v>6400000</v>
      </c>
    </row>
    <row r="56" spans="1:8" x14ac:dyDescent="0.2">
      <c r="A56" s="33" t="s">
        <v>92</v>
      </c>
      <c r="B56" s="34" t="s">
        <v>93</v>
      </c>
      <c r="C56" s="36"/>
      <c r="D56" s="17"/>
      <c r="E56" s="37"/>
      <c r="F56" s="37">
        <v>0</v>
      </c>
    </row>
    <row r="57" spans="1:8" x14ac:dyDescent="0.2">
      <c r="A57" s="33" t="s">
        <v>94</v>
      </c>
      <c r="B57" s="34" t="s">
        <v>95</v>
      </c>
      <c r="C57" s="36"/>
      <c r="D57" s="36"/>
      <c r="E57" s="37"/>
      <c r="F57" s="37">
        <v>0</v>
      </c>
    </row>
    <row r="58" spans="1:8" x14ac:dyDescent="0.2">
      <c r="A58" s="33" t="s">
        <v>96</v>
      </c>
      <c r="B58" s="34" t="s">
        <v>97</v>
      </c>
      <c r="C58" s="36">
        <v>7200000</v>
      </c>
      <c r="D58" s="36">
        <v>7200000</v>
      </c>
      <c r="E58" s="37">
        <f>D58/C58</f>
        <v>1</v>
      </c>
      <c r="F58" s="37">
        <v>0</v>
      </c>
      <c r="G58" s="1">
        <v>7200000</v>
      </c>
      <c r="H58" s="1">
        <v>7200000</v>
      </c>
    </row>
    <row r="59" spans="1:8" x14ac:dyDescent="0.2">
      <c r="A59" s="33" t="s">
        <v>98</v>
      </c>
      <c r="B59" s="34" t="s">
        <v>99</v>
      </c>
      <c r="C59" s="36"/>
      <c r="D59" s="36"/>
      <c r="E59" s="37"/>
      <c r="F59" s="37">
        <v>0</v>
      </c>
    </row>
    <row r="60" spans="1:8" s="6" customFormat="1" x14ac:dyDescent="0.2">
      <c r="A60" s="31" t="s">
        <v>100</v>
      </c>
      <c r="B60" s="32" t="s">
        <v>101</v>
      </c>
      <c r="C60" s="17">
        <f>SUM(C61:C63)</f>
        <v>1000000</v>
      </c>
      <c r="D60" s="17">
        <f t="shared" ref="D60" si="9">SUM(D61:D63)</f>
        <v>895000</v>
      </c>
      <c r="E60" s="18">
        <f t="shared" si="2"/>
        <v>0.89500000000000002</v>
      </c>
      <c r="F60" s="18">
        <f t="shared" si="3"/>
        <v>0.97142857142857142</v>
      </c>
      <c r="G60" s="7">
        <f>SUM(G61:G63)</f>
        <v>2800000</v>
      </c>
      <c r="H60" s="7">
        <f>SUM(H61:H63)</f>
        <v>2720000</v>
      </c>
    </row>
    <row r="61" spans="1:8" x14ac:dyDescent="0.2">
      <c r="A61" s="33" t="s">
        <v>102</v>
      </c>
      <c r="B61" s="34" t="s">
        <v>103</v>
      </c>
      <c r="C61" s="36"/>
      <c r="D61" s="17"/>
      <c r="E61" s="37">
        <v>0</v>
      </c>
      <c r="F61" s="37">
        <f t="shared" si="3"/>
        <v>1</v>
      </c>
      <c r="G61" s="1">
        <v>800000</v>
      </c>
      <c r="H61" s="1">
        <v>800000</v>
      </c>
    </row>
    <row r="62" spans="1:8" x14ac:dyDescent="0.2">
      <c r="A62" s="33" t="s">
        <v>104</v>
      </c>
      <c r="B62" s="34" t="s">
        <v>105</v>
      </c>
      <c r="C62" s="36"/>
      <c r="D62" s="36"/>
      <c r="E62" s="37">
        <v>0</v>
      </c>
      <c r="F62" s="37">
        <v>0</v>
      </c>
    </row>
    <row r="63" spans="1:8" x14ac:dyDescent="0.2">
      <c r="A63" s="33" t="s">
        <v>106</v>
      </c>
      <c r="B63" s="34" t="s">
        <v>107</v>
      </c>
      <c r="C63" s="36">
        <v>1000000</v>
      </c>
      <c r="D63" s="36">
        <v>895000</v>
      </c>
      <c r="E63" s="37">
        <f t="shared" si="2"/>
        <v>0.89500000000000002</v>
      </c>
      <c r="F63" s="37">
        <f t="shared" si="3"/>
        <v>0.96</v>
      </c>
      <c r="G63" s="1">
        <v>2000000</v>
      </c>
      <c r="H63" s="1">
        <v>1920000</v>
      </c>
    </row>
    <row r="64" spans="1:8" s="6" customFormat="1" x14ac:dyDescent="0.2">
      <c r="A64" s="31" t="s">
        <v>108</v>
      </c>
      <c r="B64" s="32" t="s">
        <v>109</v>
      </c>
      <c r="C64" s="17">
        <f>SUM(C65:C69)</f>
        <v>69500000</v>
      </c>
      <c r="D64" s="17">
        <f>SUM(D65:D69)</f>
        <v>67552000</v>
      </c>
      <c r="E64" s="18">
        <f t="shared" si="2"/>
        <v>0.97197122302158279</v>
      </c>
      <c r="F64" s="18">
        <f t="shared" si="3"/>
        <v>1</v>
      </c>
      <c r="G64" s="7">
        <f>SUM(G65:G69)</f>
        <v>60965000</v>
      </c>
      <c r="H64" s="7">
        <f>SUM(H65:H69)</f>
        <v>60965000</v>
      </c>
    </row>
    <row r="65" spans="1:8" x14ac:dyDescent="0.2">
      <c r="A65" s="33" t="s">
        <v>110</v>
      </c>
      <c r="B65" s="34" t="s">
        <v>111</v>
      </c>
      <c r="C65" s="36">
        <v>10000000</v>
      </c>
      <c r="D65" s="36">
        <v>9562000</v>
      </c>
      <c r="E65" s="37">
        <f t="shared" si="2"/>
        <v>0.95620000000000005</v>
      </c>
      <c r="F65" s="37">
        <f t="shared" si="3"/>
        <v>1</v>
      </c>
      <c r="G65" s="1">
        <v>8780000</v>
      </c>
      <c r="H65" s="1">
        <v>8780000</v>
      </c>
    </row>
    <row r="66" spans="1:8" x14ac:dyDescent="0.2">
      <c r="A66" s="33" t="s">
        <v>112</v>
      </c>
      <c r="B66" s="34" t="s">
        <v>113</v>
      </c>
      <c r="C66" s="36">
        <v>31000000</v>
      </c>
      <c r="D66" s="36">
        <v>30260000</v>
      </c>
      <c r="E66" s="37">
        <f t="shared" si="2"/>
        <v>0.97612903225806447</v>
      </c>
      <c r="F66" s="37">
        <f t="shared" si="3"/>
        <v>1</v>
      </c>
      <c r="G66" s="1">
        <v>31385000</v>
      </c>
      <c r="H66" s="1">
        <v>31385000</v>
      </c>
    </row>
    <row r="67" spans="1:8" x14ac:dyDescent="0.2">
      <c r="A67" s="33" t="s">
        <v>114</v>
      </c>
      <c r="B67" s="34" t="s">
        <v>115</v>
      </c>
      <c r="C67" s="36">
        <v>7000000</v>
      </c>
      <c r="D67" s="36">
        <v>6800000</v>
      </c>
      <c r="E67" s="37">
        <f t="shared" si="2"/>
        <v>0.97142857142857142</v>
      </c>
      <c r="F67" s="37">
        <f t="shared" si="3"/>
        <v>1</v>
      </c>
      <c r="G67" s="1">
        <v>3400000</v>
      </c>
      <c r="H67" s="1">
        <v>3400000</v>
      </c>
    </row>
    <row r="68" spans="1:8" x14ac:dyDescent="0.2">
      <c r="A68" s="33" t="s">
        <v>116</v>
      </c>
      <c r="B68" s="34" t="s">
        <v>117</v>
      </c>
      <c r="C68" s="36">
        <v>20000000</v>
      </c>
      <c r="D68" s="36">
        <v>19600000</v>
      </c>
      <c r="E68" s="37">
        <f t="shared" si="2"/>
        <v>0.98</v>
      </c>
      <c r="F68" s="37">
        <f t="shared" si="3"/>
        <v>1</v>
      </c>
      <c r="G68" s="1">
        <v>14400000</v>
      </c>
      <c r="H68" s="1">
        <v>14400000</v>
      </c>
    </row>
    <row r="69" spans="1:8" x14ac:dyDescent="0.2">
      <c r="A69" s="33" t="s">
        <v>118</v>
      </c>
      <c r="B69" s="34" t="s">
        <v>119</v>
      </c>
      <c r="C69" s="36">
        <v>1500000</v>
      </c>
      <c r="D69" s="36">
        <v>1330000</v>
      </c>
      <c r="E69" s="37">
        <v>0</v>
      </c>
      <c r="F69" s="37">
        <f t="shared" si="3"/>
        <v>1</v>
      </c>
      <c r="G69" s="1">
        <v>3000000</v>
      </c>
      <c r="H69" s="1">
        <v>3000000</v>
      </c>
    </row>
    <row r="70" spans="1:8" s="6" customFormat="1" x14ac:dyDescent="0.2">
      <c r="A70" s="31" t="s">
        <v>120</v>
      </c>
      <c r="B70" s="32" t="s">
        <v>121</v>
      </c>
      <c r="C70" s="17">
        <f>SUM(C71:C73)</f>
        <v>30000000</v>
      </c>
      <c r="D70" s="17">
        <f t="shared" ref="D70" si="10">SUM(D71:D73)</f>
        <v>29700000</v>
      </c>
      <c r="E70" s="18">
        <f t="shared" si="2"/>
        <v>0.99</v>
      </c>
      <c r="F70" s="18">
        <f t="shared" si="3"/>
        <v>1</v>
      </c>
      <c r="G70" s="7">
        <f>SUM(G71:G73)</f>
        <v>4800000</v>
      </c>
      <c r="H70" s="7">
        <f>SUM(H71:H73)</f>
        <v>4800000</v>
      </c>
    </row>
    <row r="71" spans="1:8" x14ac:dyDescent="0.2">
      <c r="A71" s="33" t="s">
        <v>122</v>
      </c>
      <c r="B71" s="34" t="s">
        <v>123</v>
      </c>
      <c r="C71" s="36"/>
      <c r="D71" s="36"/>
      <c r="E71" s="37"/>
      <c r="F71" s="37">
        <f t="shared" si="3"/>
        <v>1</v>
      </c>
      <c r="G71" s="1">
        <v>4800000</v>
      </c>
      <c r="H71" s="1">
        <v>4800000</v>
      </c>
    </row>
    <row r="72" spans="1:8" x14ac:dyDescent="0.2">
      <c r="A72" s="33" t="s">
        <v>124</v>
      </c>
      <c r="B72" s="34" t="s">
        <v>125</v>
      </c>
      <c r="C72" s="36">
        <v>30000000</v>
      </c>
      <c r="D72" s="36">
        <v>29700000</v>
      </c>
      <c r="E72" s="37">
        <f t="shared" si="2"/>
        <v>0.99</v>
      </c>
      <c r="F72" s="37">
        <v>0</v>
      </c>
    </row>
    <row r="73" spans="1:8" x14ac:dyDescent="0.2">
      <c r="A73" s="33" t="s">
        <v>126</v>
      </c>
      <c r="B73" s="53" t="s">
        <v>127</v>
      </c>
      <c r="C73" s="36"/>
      <c r="D73" s="36"/>
      <c r="E73" s="37"/>
      <c r="F73" s="37">
        <v>0</v>
      </c>
    </row>
    <row r="74" spans="1:8" s="6" customFormat="1" x14ac:dyDescent="0.2">
      <c r="A74" s="31" t="s">
        <v>128</v>
      </c>
      <c r="B74" s="32" t="s">
        <v>129</v>
      </c>
      <c r="C74" s="17">
        <f>SUM(C75:C83)</f>
        <v>124000000</v>
      </c>
      <c r="D74" s="17">
        <f t="shared" ref="D74" si="11">SUM(D75:D83)</f>
        <v>80162000</v>
      </c>
      <c r="E74" s="18">
        <f t="shared" si="2"/>
        <v>0.64646774193548384</v>
      </c>
      <c r="F74" s="18">
        <f t="shared" si="3"/>
        <v>0.99847007075922733</v>
      </c>
      <c r="G74" s="7">
        <f>SUM(G75:G83)</f>
        <v>26145000</v>
      </c>
      <c r="H74" s="7">
        <f>SUM(H75:H83)</f>
        <v>26105000</v>
      </c>
    </row>
    <row r="75" spans="1:8" x14ac:dyDescent="0.2">
      <c r="A75" s="54" t="s">
        <v>130</v>
      </c>
      <c r="B75" s="44" t="s">
        <v>131</v>
      </c>
      <c r="C75" s="36">
        <v>12000000</v>
      </c>
      <c r="D75" s="36"/>
      <c r="E75" s="37">
        <f t="shared" si="2"/>
        <v>0</v>
      </c>
      <c r="F75" s="37">
        <f t="shared" si="3"/>
        <v>1</v>
      </c>
      <c r="G75" s="1">
        <v>3500000</v>
      </c>
      <c r="H75" s="1">
        <v>3500000</v>
      </c>
    </row>
    <row r="76" spans="1:8" x14ac:dyDescent="0.2">
      <c r="A76" s="54" t="s">
        <v>132</v>
      </c>
      <c r="B76" s="44" t="s">
        <v>133</v>
      </c>
      <c r="C76" s="36">
        <v>15000000</v>
      </c>
      <c r="D76" s="36"/>
      <c r="E76" s="37">
        <f t="shared" si="2"/>
        <v>0</v>
      </c>
      <c r="F76" s="37">
        <f t="shared" si="3"/>
        <v>1</v>
      </c>
      <c r="G76" s="1">
        <v>5320000</v>
      </c>
      <c r="H76" s="1">
        <v>5320000</v>
      </c>
    </row>
    <row r="77" spans="1:8" x14ac:dyDescent="0.2">
      <c r="A77" s="54" t="s">
        <v>134</v>
      </c>
      <c r="B77" s="44" t="s">
        <v>135</v>
      </c>
      <c r="C77" s="36">
        <v>15000000</v>
      </c>
      <c r="D77" s="36">
        <v>14927000</v>
      </c>
      <c r="E77" s="37">
        <f t="shared" si="2"/>
        <v>0.99513333333333331</v>
      </c>
      <c r="F77" s="37">
        <v>0</v>
      </c>
    </row>
    <row r="78" spans="1:8" x14ac:dyDescent="0.2">
      <c r="A78" s="43">
        <v>6912</v>
      </c>
      <c r="B78" s="44" t="s">
        <v>136</v>
      </c>
      <c r="C78" s="36">
        <v>10000000</v>
      </c>
      <c r="D78" s="36">
        <v>10570000</v>
      </c>
      <c r="E78" s="37">
        <f t="shared" si="2"/>
        <v>1.0569999999999999</v>
      </c>
      <c r="F78" s="37">
        <f t="shared" si="3"/>
        <v>1</v>
      </c>
      <c r="G78" s="1">
        <v>385000</v>
      </c>
      <c r="H78" s="1">
        <v>385000</v>
      </c>
    </row>
    <row r="79" spans="1:8" x14ac:dyDescent="0.2">
      <c r="A79" s="43">
        <v>6913</v>
      </c>
      <c r="B79" s="44" t="s">
        <v>137</v>
      </c>
      <c r="C79" s="36">
        <v>8000000</v>
      </c>
      <c r="D79" s="36"/>
      <c r="E79" s="37">
        <f t="shared" si="2"/>
        <v>0</v>
      </c>
      <c r="F79" s="37">
        <v>0</v>
      </c>
    </row>
    <row r="80" spans="1:8" x14ac:dyDescent="0.2">
      <c r="A80" s="43">
        <v>6916</v>
      </c>
      <c r="B80" s="44" t="s">
        <v>138</v>
      </c>
      <c r="C80" s="36">
        <v>7000000</v>
      </c>
      <c r="D80" s="36">
        <v>6600000</v>
      </c>
      <c r="E80" s="37">
        <f t="shared" si="2"/>
        <v>0.94285714285714284</v>
      </c>
      <c r="F80" s="37">
        <v>0</v>
      </c>
    </row>
    <row r="81" spans="1:8" x14ac:dyDescent="0.2">
      <c r="A81" s="43">
        <v>6917</v>
      </c>
      <c r="B81" s="44" t="s">
        <v>139</v>
      </c>
      <c r="C81" s="36">
        <v>8000000</v>
      </c>
      <c r="D81" s="36"/>
      <c r="E81" s="37">
        <f t="shared" si="2"/>
        <v>0</v>
      </c>
      <c r="F81" s="37">
        <v>0</v>
      </c>
    </row>
    <row r="82" spans="1:8" x14ac:dyDescent="0.2">
      <c r="A82" s="43">
        <v>6921</v>
      </c>
      <c r="B82" s="44" t="s">
        <v>140</v>
      </c>
      <c r="C82" s="36">
        <v>27000000</v>
      </c>
      <c r="D82" s="36">
        <v>26750000</v>
      </c>
      <c r="E82" s="37">
        <f t="shared" si="2"/>
        <v>0.9907407407407407</v>
      </c>
      <c r="F82" s="37">
        <f t="shared" si="3"/>
        <v>0.99601593625498008</v>
      </c>
      <c r="G82" s="1">
        <v>10040000</v>
      </c>
      <c r="H82" s="1">
        <v>10000000</v>
      </c>
    </row>
    <row r="83" spans="1:8" x14ac:dyDescent="0.2">
      <c r="A83" s="43">
        <v>6949</v>
      </c>
      <c r="B83" s="44" t="s">
        <v>141</v>
      </c>
      <c r="C83" s="36">
        <v>22000000</v>
      </c>
      <c r="D83" s="36">
        <v>21315000</v>
      </c>
      <c r="E83" s="37">
        <f t="shared" si="2"/>
        <v>0.96886363636363637</v>
      </c>
      <c r="F83" s="37">
        <f t="shared" si="3"/>
        <v>1</v>
      </c>
      <c r="G83" s="1">
        <v>6900000</v>
      </c>
      <c r="H83" s="1">
        <v>6900000</v>
      </c>
    </row>
    <row r="84" spans="1:8" s="6" customFormat="1" x14ac:dyDescent="0.2">
      <c r="A84" s="31" t="s">
        <v>142</v>
      </c>
      <c r="B84" s="32" t="s">
        <v>143</v>
      </c>
      <c r="C84" s="17">
        <f>SUM(C85:C90)</f>
        <v>523870000</v>
      </c>
      <c r="D84" s="17">
        <f>SUM(D85:D90)</f>
        <v>372389131</v>
      </c>
      <c r="E84" s="18">
        <f t="shared" si="2"/>
        <v>0.71084263462309349</v>
      </c>
      <c r="F84" s="18">
        <f t="shared" si="3"/>
        <v>0.99677870297210236</v>
      </c>
      <c r="G84" s="7">
        <f>SUM(G85:G90)</f>
        <v>32906000</v>
      </c>
      <c r="H84" s="7">
        <f>SUM(H85:H90)</f>
        <v>32800000</v>
      </c>
    </row>
    <row r="85" spans="1:8" x14ac:dyDescent="0.2">
      <c r="A85" s="54" t="s">
        <v>144</v>
      </c>
      <c r="B85" s="55" t="s">
        <v>145</v>
      </c>
      <c r="C85" s="36">
        <v>65230000</v>
      </c>
      <c r="D85" s="36">
        <v>89814533</v>
      </c>
      <c r="E85" s="37">
        <f t="shared" ref="E85:E129" si="12">(D85/C85)</f>
        <v>1.376889973938372</v>
      </c>
      <c r="F85" s="37">
        <f t="shared" ref="F85:F137" si="13">(H85/G85)</f>
        <v>0.99925056207844121</v>
      </c>
      <c r="G85" s="1">
        <v>8006000</v>
      </c>
      <c r="H85" s="1">
        <v>8000000</v>
      </c>
    </row>
    <row r="86" spans="1:8" x14ac:dyDescent="0.2">
      <c r="A86" s="54" t="s">
        <v>146</v>
      </c>
      <c r="B86" s="55" t="s">
        <v>147</v>
      </c>
      <c r="C86" s="36">
        <v>30000000</v>
      </c>
      <c r="D86" s="36"/>
      <c r="E86" s="37">
        <f t="shared" si="12"/>
        <v>0</v>
      </c>
      <c r="F86" s="37">
        <v>0</v>
      </c>
    </row>
    <row r="87" spans="1:8" x14ac:dyDescent="0.2">
      <c r="A87" s="33" t="s">
        <v>148</v>
      </c>
      <c r="B87" s="34" t="s">
        <v>149</v>
      </c>
      <c r="C87" s="36">
        <v>3640000</v>
      </c>
      <c r="D87" s="36">
        <v>3640000</v>
      </c>
      <c r="E87" s="37">
        <f t="shared" si="12"/>
        <v>1</v>
      </c>
      <c r="F87" s="37">
        <f t="shared" si="13"/>
        <v>0.98901098901098905</v>
      </c>
      <c r="G87" s="1">
        <v>3640000</v>
      </c>
      <c r="H87" s="1">
        <v>3600000</v>
      </c>
    </row>
    <row r="88" spans="1:8" x14ac:dyDescent="0.2">
      <c r="A88" s="33" t="s">
        <v>150</v>
      </c>
      <c r="B88" s="34" t="s">
        <v>151</v>
      </c>
      <c r="C88" s="36">
        <v>30000000</v>
      </c>
      <c r="D88" s="36">
        <v>13039998</v>
      </c>
      <c r="E88" s="37">
        <f t="shared" si="12"/>
        <v>0.43466660000000001</v>
      </c>
      <c r="F88" s="37">
        <v>0</v>
      </c>
    </row>
    <row r="89" spans="1:8" x14ac:dyDescent="0.2">
      <c r="A89" s="33" t="s">
        <v>152</v>
      </c>
      <c r="B89" s="34" t="s">
        <v>153</v>
      </c>
      <c r="C89" s="36">
        <v>30000000</v>
      </c>
      <c r="D89" s="36"/>
      <c r="E89" s="37">
        <v>0</v>
      </c>
      <c r="F89" s="37">
        <v>0</v>
      </c>
    </row>
    <row r="90" spans="1:8" x14ac:dyDescent="0.2">
      <c r="A90" s="33" t="s">
        <v>152</v>
      </c>
      <c r="B90" s="56" t="s">
        <v>154</v>
      </c>
      <c r="C90" s="36">
        <v>365000000</v>
      </c>
      <c r="D90" s="36">
        <v>265894600</v>
      </c>
      <c r="E90" s="37">
        <v>0</v>
      </c>
      <c r="F90" s="37">
        <f t="shared" si="13"/>
        <v>0.99717779868297274</v>
      </c>
      <c r="G90" s="1">
        <v>21260000</v>
      </c>
      <c r="H90" s="1">
        <v>21200000</v>
      </c>
    </row>
    <row r="91" spans="1:8" s="30" customFormat="1" ht="13.5" x14ac:dyDescent="0.25">
      <c r="A91" s="57" t="s">
        <v>155</v>
      </c>
      <c r="B91" s="58"/>
      <c r="C91" s="50">
        <f>C92+C99</f>
        <v>464883753</v>
      </c>
      <c r="D91" s="50">
        <f>D92+D99</f>
        <v>307683500</v>
      </c>
      <c r="E91" s="51">
        <f t="shared" si="12"/>
        <v>0.6618504045676985</v>
      </c>
      <c r="F91" s="52">
        <f t="shared" si="13"/>
        <v>0.99982077247065149</v>
      </c>
      <c r="G91" s="29">
        <f>G92</f>
        <v>44636000</v>
      </c>
      <c r="H91" s="29">
        <f>H92</f>
        <v>44628000</v>
      </c>
    </row>
    <row r="92" spans="1:8" s="6" customFormat="1" x14ac:dyDescent="0.2">
      <c r="A92" s="45" t="s">
        <v>156</v>
      </c>
      <c r="B92" s="46" t="s">
        <v>107</v>
      </c>
      <c r="C92" s="17">
        <f>SUM(C93:C98)</f>
        <v>464883753</v>
      </c>
      <c r="D92" s="17">
        <f>SUM(D93:D97)</f>
        <v>110783500</v>
      </c>
      <c r="E92" s="18">
        <f t="shared" si="12"/>
        <v>0.2383036603991622</v>
      </c>
      <c r="F92" s="18">
        <f t="shared" si="13"/>
        <v>0.99982077247065149</v>
      </c>
      <c r="G92" s="7">
        <f>SUM(G93:G97)</f>
        <v>44636000</v>
      </c>
      <c r="H92" s="7">
        <f>SUM(H93:H97)</f>
        <v>44628000</v>
      </c>
    </row>
    <row r="93" spans="1:8" x14ac:dyDescent="0.2">
      <c r="A93" s="33" t="s">
        <v>157</v>
      </c>
      <c r="B93" s="34" t="s">
        <v>158</v>
      </c>
      <c r="C93" s="36">
        <v>80000000</v>
      </c>
      <c r="D93" s="47">
        <v>71343500</v>
      </c>
      <c r="E93" s="37">
        <f>(D93/C93)</f>
        <v>0.89179375000000005</v>
      </c>
      <c r="F93" s="37">
        <f t="shared" si="13"/>
        <v>0.99840255591054317</v>
      </c>
      <c r="G93" s="1">
        <v>5008000</v>
      </c>
      <c r="H93" s="1">
        <v>5000000</v>
      </c>
    </row>
    <row r="94" spans="1:8" x14ac:dyDescent="0.2">
      <c r="A94" s="33" t="s">
        <v>157</v>
      </c>
      <c r="B94" s="34" t="s">
        <v>159</v>
      </c>
      <c r="C94" s="36">
        <v>198320000</v>
      </c>
      <c r="D94" s="36"/>
      <c r="E94" s="37">
        <v>0</v>
      </c>
      <c r="F94" s="37">
        <v>0</v>
      </c>
    </row>
    <row r="95" spans="1:8" x14ac:dyDescent="0.2">
      <c r="A95" s="33" t="s">
        <v>157</v>
      </c>
      <c r="B95" s="34" t="s">
        <v>160</v>
      </c>
      <c r="C95" s="36">
        <v>7963000</v>
      </c>
      <c r="D95" s="36"/>
      <c r="E95" s="37">
        <v>0</v>
      </c>
      <c r="F95" s="37">
        <v>0</v>
      </c>
    </row>
    <row r="96" spans="1:8" x14ac:dyDescent="0.2">
      <c r="A96" s="33" t="s">
        <v>161</v>
      </c>
      <c r="B96" s="34" t="s">
        <v>162</v>
      </c>
      <c r="C96" s="36">
        <v>2000000</v>
      </c>
      <c r="D96" s="36">
        <v>39440000</v>
      </c>
      <c r="E96" s="37">
        <f t="shared" si="12"/>
        <v>19.72</v>
      </c>
      <c r="F96" s="37">
        <v>0</v>
      </c>
    </row>
    <row r="97" spans="1:8" x14ac:dyDescent="0.2">
      <c r="A97" s="33" t="s">
        <v>161</v>
      </c>
      <c r="B97" s="34" t="s">
        <v>163</v>
      </c>
      <c r="C97" s="36">
        <v>40000000</v>
      </c>
      <c r="D97" s="36"/>
      <c r="E97" s="37">
        <f t="shared" si="12"/>
        <v>0</v>
      </c>
      <c r="F97" s="37">
        <f t="shared" si="13"/>
        <v>1</v>
      </c>
      <c r="G97" s="1">
        <v>39628000</v>
      </c>
      <c r="H97" s="1">
        <v>39628000</v>
      </c>
    </row>
    <row r="98" spans="1:8" x14ac:dyDescent="0.2">
      <c r="A98" s="33" t="s">
        <v>157</v>
      </c>
      <c r="B98" s="34" t="s">
        <v>164</v>
      </c>
      <c r="C98" s="36">
        <v>136600753</v>
      </c>
      <c r="D98" s="36"/>
      <c r="E98" s="37">
        <f t="shared" si="12"/>
        <v>0</v>
      </c>
      <c r="F98" s="37">
        <v>0</v>
      </c>
    </row>
    <row r="99" spans="1:8" s="6" customFormat="1" ht="25.5" x14ac:dyDescent="0.2">
      <c r="A99" s="59" t="s">
        <v>165</v>
      </c>
      <c r="B99" s="60" t="s">
        <v>166</v>
      </c>
      <c r="C99" s="17">
        <f>SUM(C100:C101)</f>
        <v>0</v>
      </c>
      <c r="D99" s="17">
        <f>SUM(D100:D101)</f>
        <v>196900000</v>
      </c>
      <c r="E99" s="37">
        <v>0</v>
      </c>
      <c r="F99" s="37">
        <v>0</v>
      </c>
      <c r="G99" s="7"/>
      <c r="H99" s="7"/>
    </row>
    <row r="100" spans="1:8" x14ac:dyDescent="0.2">
      <c r="A100" s="61" t="s">
        <v>167</v>
      </c>
      <c r="B100" s="62" t="s">
        <v>168</v>
      </c>
      <c r="C100" s="36"/>
      <c r="D100" s="36">
        <v>192500000</v>
      </c>
      <c r="E100" s="37">
        <v>0</v>
      </c>
      <c r="F100" s="37">
        <v>0</v>
      </c>
    </row>
    <row r="101" spans="1:8" x14ac:dyDescent="0.2">
      <c r="A101" s="61" t="s">
        <v>169</v>
      </c>
      <c r="B101" s="62" t="s">
        <v>170</v>
      </c>
      <c r="C101" s="36"/>
      <c r="D101" s="36">
        <v>4400000</v>
      </c>
      <c r="E101" s="37">
        <v>0</v>
      </c>
      <c r="F101" s="37">
        <v>0</v>
      </c>
    </row>
    <row r="102" spans="1:8" s="67" customFormat="1" ht="13.5" x14ac:dyDescent="0.2">
      <c r="A102" s="79" t="s">
        <v>171</v>
      </c>
      <c r="B102" s="80"/>
      <c r="C102" s="63">
        <f>C103+C105</f>
        <v>142500000</v>
      </c>
      <c r="D102" s="63">
        <f>D103+D105</f>
        <v>140275100</v>
      </c>
      <c r="E102" s="64">
        <v>0</v>
      </c>
      <c r="F102" s="65">
        <v>0</v>
      </c>
      <c r="G102" s="66">
        <f>G103+G105</f>
        <v>0</v>
      </c>
      <c r="H102" s="66">
        <f>H103+H105</f>
        <v>0</v>
      </c>
    </row>
    <row r="103" spans="1:8" s="6" customFormat="1" x14ac:dyDescent="0.2">
      <c r="A103" s="45" t="s">
        <v>172</v>
      </c>
      <c r="B103" s="46" t="s">
        <v>173</v>
      </c>
      <c r="C103" s="17">
        <f>C104</f>
        <v>24000000</v>
      </c>
      <c r="D103" s="17">
        <f>D104</f>
        <v>23000000</v>
      </c>
      <c r="E103" s="18">
        <v>0</v>
      </c>
      <c r="F103" s="18">
        <v>0</v>
      </c>
      <c r="G103" s="7">
        <f>G104</f>
        <v>0</v>
      </c>
      <c r="H103" s="7">
        <f>H104</f>
        <v>0</v>
      </c>
    </row>
    <row r="104" spans="1:8" x14ac:dyDescent="0.2">
      <c r="A104" s="33" t="s">
        <v>174</v>
      </c>
      <c r="B104" s="34" t="s">
        <v>175</v>
      </c>
      <c r="C104" s="36">
        <v>24000000</v>
      </c>
      <c r="D104" s="36">
        <v>23000000</v>
      </c>
      <c r="E104" s="37">
        <v>0</v>
      </c>
      <c r="F104" s="37">
        <v>0</v>
      </c>
    </row>
    <row r="105" spans="1:8" s="6" customFormat="1" x14ac:dyDescent="0.2">
      <c r="A105" s="45" t="s">
        <v>176</v>
      </c>
      <c r="B105" s="46" t="s">
        <v>177</v>
      </c>
      <c r="C105" s="17">
        <f>C106</f>
        <v>118500000</v>
      </c>
      <c r="D105" s="17">
        <f>D106</f>
        <v>117275100</v>
      </c>
      <c r="E105" s="18">
        <v>0</v>
      </c>
      <c r="F105" s="18">
        <v>0</v>
      </c>
      <c r="G105" s="7">
        <f>G106</f>
        <v>0</v>
      </c>
      <c r="H105" s="7">
        <f>H106</f>
        <v>0</v>
      </c>
    </row>
    <row r="106" spans="1:8" x14ac:dyDescent="0.2">
      <c r="A106" s="33" t="s">
        <v>178</v>
      </c>
      <c r="B106" s="34" t="s">
        <v>179</v>
      </c>
      <c r="C106" s="36">
        <v>118500000</v>
      </c>
      <c r="D106" s="36">
        <v>117275100</v>
      </c>
      <c r="E106" s="37">
        <v>0</v>
      </c>
      <c r="F106" s="37">
        <v>0</v>
      </c>
    </row>
    <row r="107" spans="1:8" s="24" customFormat="1" x14ac:dyDescent="0.2">
      <c r="A107" s="68" t="s">
        <v>180</v>
      </c>
      <c r="B107" s="69"/>
      <c r="C107" s="21">
        <f>C108</f>
        <v>198320000</v>
      </c>
      <c r="D107" s="21">
        <f t="shared" ref="D107:F108" si="14">D108</f>
        <v>198320000</v>
      </c>
      <c r="E107" s="21">
        <f t="shared" si="14"/>
        <v>0</v>
      </c>
      <c r="F107" s="21">
        <f t="shared" si="14"/>
        <v>0</v>
      </c>
      <c r="G107" s="23"/>
      <c r="H107" s="23"/>
    </row>
    <row r="108" spans="1:8" s="6" customFormat="1" x14ac:dyDescent="0.2">
      <c r="A108" s="70" t="s">
        <v>20</v>
      </c>
      <c r="B108" s="46"/>
      <c r="C108" s="17">
        <f>C109</f>
        <v>198320000</v>
      </c>
      <c r="D108" s="17">
        <f t="shared" si="14"/>
        <v>198320000</v>
      </c>
      <c r="E108" s="17">
        <f t="shared" si="14"/>
        <v>0</v>
      </c>
      <c r="F108" s="17">
        <f t="shared" si="14"/>
        <v>0</v>
      </c>
      <c r="G108" s="7"/>
      <c r="H108" s="7"/>
    </row>
    <row r="109" spans="1:8" s="6" customFormat="1" x14ac:dyDescent="0.2">
      <c r="A109" s="31" t="s">
        <v>21</v>
      </c>
      <c r="B109" s="32" t="s">
        <v>22</v>
      </c>
      <c r="C109" s="17">
        <v>198320000</v>
      </c>
      <c r="D109" s="17">
        <v>198320000</v>
      </c>
      <c r="E109" s="17">
        <f t="shared" ref="E109:F109" si="15">SUM(E110:E111)</f>
        <v>0</v>
      </c>
      <c r="F109" s="17">
        <f t="shared" si="15"/>
        <v>0</v>
      </c>
      <c r="G109" s="7"/>
      <c r="H109" s="7"/>
    </row>
    <row r="110" spans="1:8" x14ac:dyDescent="0.2">
      <c r="A110" s="33" t="s">
        <v>23</v>
      </c>
      <c r="B110" s="34" t="s">
        <v>181</v>
      </c>
      <c r="C110" s="36"/>
      <c r="D110" s="36">
        <v>184207595</v>
      </c>
      <c r="E110" s="37"/>
      <c r="F110" s="37"/>
    </row>
    <row r="111" spans="1:8" x14ac:dyDescent="0.2">
      <c r="A111" s="33" t="s">
        <v>25</v>
      </c>
      <c r="B111" s="34" t="s">
        <v>26</v>
      </c>
      <c r="C111" s="36"/>
      <c r="D111" s="36">
        <v>14112405</v>
      </c>
      <c r="E111" s="37"/>
      <c r="F111" s="37"/>
    </row>
    <row r="112" spans="1:8" s="24" customFormat="1" x14ac:dyDescent="0.2">
      <c r="A112" s="68" t="s">
        <v>182</v>
      </c>
      <c r="B112" s="71"/>
      <c r="C112" s="21">
        <f>C113+C120+C128+C138</f>
        <v>1023329057</v>
      </c>
      <c r="D112" s="21">
        <f>D113+D120+D128+D138</f>
        <v>687794039</v>
      </c>
      <c r="E112" s="22">
        <f t="shared" si="12"/>
        <v>0.67211424741162218</v>
      </c>
      <c r="F112" s="37">
        <f t="shared" si="13"/>
        <v>0.61758098463513045</v>
      </c>
      <c r="G112" s="23">
        <f>G113+G120+G128+G141</f>
        <v>733507040</v>
      </c>
      <c r="H112" s="23">
        <f>H113+H120+H128+H141</f>
        <v>453000000</v>
      </c>
    </row>
    <row r="113" spans="1:9" s="30" customFormat="1" ht="17.25" customHeight="1" x14ac:dyDescent="0.25">
      <c r="A113" s="25" t="s">
        <v>20</v>
      </c>
      <c r="B113" s="58"/>
      <c r="C113" s="50">
        <f>C114+C116+C118</f>
        <v>416200000</v>
      </c>
      <c r="D113" s="50">
        <f>D114+D118</f>
        <v>369426039</v>
      </c>
      <c r="E113" s="51">
        <f t="shared" si="12"/>
        <v>0.88761662421912546</v>
      </c>
      <c r="F113" s="52">
        <f t="shared" si="13"/>
        <v>0.9955880515495581</v>
      </c>
      <c r="G113" s="29">
        <f>G114+G118</f>
        <v>160709040</v>
      </c>
      <c r="H113" s="29">
        <f>H114+H118</f>
        <v>160000000</v>
      </c>
    </row>
    <row r="114" spans="1:9" s="6" customFormat="1" ht="17.25" customHeight="1" x14ac:dyDescent="0.2">
      <c r="A114" s="31" t="s">
        <v>21</v>
      </c>
      <c r="B114" s="32" t="s">
        <v>22</v>
      </c>
      <c r="C114" s="17">
        <f>SUM(C115)</f>
        <v>210000000</v>
      </c>
      <c r="D114" s="17">
        <f>SUM(D115)</f>
        <v>207166059</v>
      </c>
      <c r="E114" s="18">
        <v>0</v>
      </c>
      <c r="F114" s="18">
        <v>0</v>
      </c>
      <c r="G114" s="7">
        <f>G115</f>
        <v>0</v>
      </c>
      <c r="H114" s="7">
        <f>H115</f>
        <v>0</v>
      </c>
    </row>
    <row r="115" spans="1:9" ht="17.25" customHeight="1" x14ac:dyDescent="0.2">
      <c r="A115" s="33" t="s">
        <v>183</v>
      </c>
      <c r="B115" s="34" t="s">
        <v>184</v>
      </c>
      <c r="C115" s="36">
        <v>210000000</v>
      </c>
      <c r="D115" s="47">
        <v>207166059</v>
      </c>
      <c r="E115" s="37">
        <v>0</v>
      </c>
      <c r="F115" s="37">
        <v>0</v>
      </c>
    </row>
    <row r="116" spans="1:9" ht="17.25" customHeight="1" x14ac:dyDescent="0.2">
      <c r="A116" s="31" t="s">
        <v>31</v>
      </c>
      <c r="B116" s="32" t="s">
        <v>32</v>
      </c>
      <c r="C116" s="36">
        <f>C117</f>
        <v>0</v>
      </c>
      <c r="D116" s="36">
        <f>D117</f>
        <v>0</v>
      </c>
      <c r="E116" s="18">
        <v>0</v>
      </c>
      <c r="F116" s="18">
        <v>0</v>
      </c>
      <c r="G116" s="1">
        <f>G117</f>
        <v>0</v>
      </c>
      <c r="H116" s="1">
        <f>H117</f>
        <v>0</v>
      </c>
    </row>
    <row r="117" spans="1:9" ht="17.25" customHeight="1" x14ac:dyDescent="0.2">
      <c r="A117" s="54" t="s">
        <v>185</v>
      </c>
      <c r="B117" s="55" t="s">
        <v>186</v>
      </c>
      <c r="C117" s="36">
        <v>0</v>
      </c>
      <c r="D117" s="36"/>
      <c r="E117" s="37">
        <v>0</v>
      </c>
      <c r="F117" s="37">
        <v>0</v>
      </c>
    </row>
    <row r="118" spans="1:9" s="6" customFormat="1" ht="17.25" customHeight="1" x14ac:dyDescent="0.2">
      <c r="A118" s="31" t="s">
        <v>63</v>
      </c>
      <c r="B118" s="32" t="s">
        <v>187</v>
      </c>
      <c r="C118" s="17">
        <f>SUM(C119:C119)</f>
        <v>206200000</v>
      </c>
      <c r="D118" s="17">
        <f>SUM(D119:D119)</f>
        <v>162259980</v>
      </c>
      <c r="E118" s="37">
        <f t="shared" si="12"/>
        <v>0.78690581959262851</v>
      </c>
      <c r="F118" s="18">
        <f t="shared" si="13"/>
        <v>0.9955880515495581</v>
      </c>
      <c r="G118" s="7">
        <f>SUM(G119:G119)</f>
        <v>160709040</v>
      </c>
      <c r="H118" s="7">
        <f>SUM(H119:H119)</f>
        <v>160000000</v>
      </c>
      <c r="I118" s="72"/>
    </row>
    <row r="119" spans="1:9" ht="17.25" customHeight="1" x14ac:dyDescent="0.2">
      <c r="A119" s="54" t="s">
        <v>188</v>
      </c>
      <c r="B119" s="55" t="s">
        <v>189</v>
      </c>
      <c r="C119" s="36">
        <v>206200000</v>
      </c>
      <c r="D119" s="47">
        <v>162259980</v>
      </c>
      <c r="E119" s="37">
        <f t="shared" si="12"/>
        <v>0.78690581959262851</v>
      </c>
      <c r="F119" s="37">
        <f t="shared" si="13"/>
        <v>0.9955880515495581</v>
      </c>
      <c r="G119" s="1">
        <v>160709040</v>
      </c>
      <c r="H119" s="1">
        <v>160000000</v>
      </c>
      <c r="I119" s="73"/>
    </row>
    <row r="120" spans="1:9" s="30" customFormat="1" ht="17.25" customHeight="1" x14ac:dyDescent="0.25">
      <c r="A120" s="48" t="s">
        <v>67</v>
      </c>
      <c r="B120" s="58"/>
      <c r="C120" s="50">
        <f>C121+C123+C125</f>
        <v>279429057</v>
      </c>
      <c r="D120" s="50">
        <f>D121+D123+D125</f>
        <v>128463000</v>
      </c>
      <c r="E120" s="51">
        <f t="shared" si="12"/>
        <v>0.45973386368333197</v>
      </c>
      <c r="F120" s="51">
        <f t="shared" si="13"/>
        <v>0.98509251629335526</v>
      </c>
      <c r="G120" s="29">
        <f>G121+G125</f>
        <v>26698000</v>
      </c>
      <c r="H120" s="29">
        <f>H121+H125</f>
        <v>26300000</v>
      </c>
    </row>
    <row r="121" spans="1:9" s="6" customFormat="1" ht="17.25" customHeight="1" x14ac:dyDescent="0.2">
      <c r="A121" s="31" t="s">
        <v>120</v>
      </c>
      <c r="B121" s="74" t="s">
        <v>121</v>
      </c>
      <c r="C121" s="17">
        <f>C122</f>
        <v>40000000</v>
      </c>
      <c r="D121" s="17">
        <f>D122</f>
        <v>44284000</v>
      </c>
      <c r="E121" s="18">
        <f t="shared" si="12"/>
        <v>1.1071</v>
      </c>
      <c r="F121" s="18">
        <f t="shared" si="13"/>
        <v>0.98076608728818182</v>
      </c>
      <c r="G121" s="7">
        <f>G122</f>
        <v>18353000</v>
      </c>
      <c r="H121" s="7">
        <f>H122</f>
        <v>18000000</v>
      </c>
    </row>
    <row r="122" spans="1:9" ht="17.25" customHeight="1" x14ac:dyDescent="0.2">
      <c r="A122" s="33" t="s">
        <v>190</v>
      </c>
      <c r="B122" s="34" t="s">
        <v>191</v>
      </c>
      <c r="C122" s="36">
        <v>40000000</v>
      </c>
      <c r="D122" s="36">
        <v>44284000</v>
      </c>
      <c r="E122" s="37">
        <f t="shared" si="12"/>
        <v>1.1071</v>
      </c>
      <c r="F122" s="37">
        <f t="shared" si="13"/>
        <v>0.98076608728818182</v>
      </c>
      <c r="G122" s="1">
        <v>18353000</v>
      </c>
      <c r="H122" s="1">
        <v>18000000</v>
      </c>
    </row>
    <row r="123" spans="1:9" s="6" customFormat="1" ht="17.25" customHeight="1" x14ac:dyDescent="0.2">
      <c r="A123" s="31" t="s">
        <v>128</v>
      </c>
      <c r="B123" s="74" t="s">
        <v>192</v>
      </c>
      <c r="C123" s="17">
        <f>C124</f>
        <v>150000000</v>
      </c>
      <c r="D123" s="17">
        <f>D124</f>
        <v>82379000</v>
      </c>
      <c r="E123" s="18">
        <f t="shared" si="12"/>
        <v>0.54919333333333331</v>
      </c>
      <c r="F123" s="37">
        <v>0</v>
      </c>
      <c r="G123" s="7">
        <f>G124</f>
        <v>0</v>
      </c>
      <c r="H123" s="7">
        <f>H124</f>
        <v>0</v>
      </c>
    </row>
    <row r="124" spans="1:9" ht="17.25" customHeight="1" x14ac:dyDescent="0.2">
      <c r="A124" s="33" t="s">
        <v>193</v>
      </c>
      <c r="B124" s="34" t="s">
        <v>194</v>
      </c>
      <c r="C124" s="36">
        <v>150000000</v>
      </c>
      <c r="D124" s="36">
        <v>82379000</v>
      </c>
      <c r="E124" s="37">
        <f t="shared" si="12"/>
        <v>0.54919333333333331</v>
      </c>
      <c r="F124" s="37">
        <v>0</v>
      </c>
    </row>
    <row r="125" spans="1:9" s="6" customFormat="1" ht="17.25" customHeight="1" x14ac:dyDescent="0.2">
      <c r="A125" s="31" t="s">
        <v>142</v>
      </c>
      <c r="B125" s="74" t="s">
        <v>143</v>
      </c>
      <c r="C125" s="17">
        <f>SUM(C126:C127)</f>
        <v>89429057</v>
      </c>
      <c r="D125" s="17">
        <f>SUM(D126:D127)</f>
        <v>1800000</v>
      </c>
      <c r="E125" s="18">
        <f t="shared" si="12"/>
        <v>2.012768623960778E-2</v>
      </c>
      <c r="F125" s="18">
        <f t="shared" si="13"/>
        <v>0.99460754943079688</v>
      </c>
      <c r="G125" s="7">
        <f>SUM(G126:G127)</f>
        <v>8345000</v>
      </c>
      <c r="H125" s="7">
        <f>SUM(H126:H127)</f>
        <v>8300000</v>
      </c>
    </row>
    <row r="126" spans="1:9" ht="17.25" customHeight="1" x14ac:dyDescent="0.2">
      <c r="A126" s="54" t="s">
        <v>148</v>
      </c>
      <c r="B126" s="55" t="s">
        <v>195</v>
      </c>
      <c r="C126" s="36">
        <v>1800000</v>
      </c>
      <c r="D126" s="36">
        <v>1800000</v>
      </c>
      <c r="E126" s="37">
        <v>0</v>
      </c>
      <c r="F126" s="37">
        <f t="shared" si="13"/>
        <v>1</v>
      </c>
      <c r="G126" s="1">
        <v>1800000</v>
      </c>
      <c r="H126" s="1">
        <v>1800000</v>
      </c>
    </row>
    <row r="127" spans="1:9" ht="17.25" customHeight="1" x14ac:dyDescent="0.2">
      <c r="A127" s="33" t="s">
        <v>152</v>
      </c>
      <c r="B127" s="34" t="s">
        <v>164</v>
      </c>
      <c r="C127" s="36">
        <v>87629057</v>
      </c>
      <c r="D127" s="36">
        <v>0</v>
      </c>
      <c r="E127" s="37">
        <f t="shared" si="12"/>
        <v>0</v>
      </c>
      <c r="F127" s="37">
        <f t="shared" si="13"/>
        <v>0.99312452253628725</v>
      </c>
      <c r="G127" s="1">
        <v>6545000</v>
      </c>
      <c r="H127" s="1">
        <v>6500000</v>
      </c>
    </row>
    <row r="128" spans="1:9" s="30" customFormat="1" ht="17.25" customHeight="1" x14ac:dyDescent="0.25">
      <c r="A128" s="57" t="s">
        <v>155</v>
      </c>
      <c r="B128" s="75"/>
      <c r="C128" s="27">
        <f>C129</f>
        <v>277700000</v>
      </c>
      <c r="D128" s="27">
        <f>D129</f>
        <v>174905000</v>
      </c>
      <c r="E128" s="28">
        <f t="shared" si="12"/>
        <v>0.6298343536190133</v>
      </c>
      <c r="F128" s="28">
        <f t="shared" si="13"/>
        <v>0.48837209302325579</v>
      </c>
      <c r="G128" s="29">
        <f>G129</f>
        <v>546100000</v>
      </c>
      <c r="H128" s="29">
        <f>H129</f>
        <v>266700000</v>
      </c>
    </row>
    <row r="129" spans="1:8" s="6" customFormat="1" x14ac:dyDescent="0.2">
      <c r="A129" s="31" t="s">
        <v>196</v>
      </c>
      <c r="B129" s="32" t="s">
        <v>164</v>
      </c>
      <c r="C129" s="17">
        <f>SUM(C130:C137)</f>
        <v>277700000</v>
      </c>
      <c r="D129" s="17">
        <f>SUM(D130:D137)</f>
        <v>174905000</v>
      </c>
      <c r="E129" s="18">
        <f t="shared" si="12"/>
        <v>0.6298343536190133</v>
      </c>
      <c r="F129" s="18">
        <f t="shared" si="13"/>
        <v>0.48837209302325579</v>
      </c>
      <c r="G129" s="7">
        <f>SUM(G130:G137)</f>
        <v>546100000</v>
      </c>
      <c r="H129" s="7">
        <f>SUM(H130:H137)</f>
        <v>266700000</v>
      </c>
    </row>
    <row r="130" spans="1:8" x14ac:dyDescent="0.2">
      <c r="A130" s="54" t="s">
        <v>157</v>
      </c>
      <c r="B130" s="55" t="s">
        <v>164</v>
      </c>
      <c r="C130" s="36">
        <v>50000000</v>
      </c>
      <c r="D130" s="36">
        <v>7500000</v>
      </c>
      <c r="E130" s="37">
        <f>D130/C130</f>
        <v>0.15</v>
      </c>
      <c r="F130" s="37">
        <f t="shared" si="13"/>
        <v>8.2368508104531918E-2</v>
      </c>
      <c r="G130" s="1">
        <v>302300000</v>
      </c>
      <c r="H130" s="1">
        <v>24900000</v>
      </c>
    </row>
    <row r="131" spans="1:8" x14ac:dyDescent="0.2">
      <c r="A131" s="33" t="s">
        <v>157</v>
      </c>
      <c r="B131" s="34" t="s">
        <v>197</v>
      </c>
      <c r="C131" s="36">
        <v>120000000</v>
      </c>
      <c r="D131" s="36">
        <v>120000000</v>
      </c>
      <c r="E131" s="37">
        <f t="shared" ref="E131:E137" si="16">D131/C131</f>
        <v>1</v>
      </c>
      <c r="F131" s="37">
        <f t="shared" si="13"/>
        <v>1</v>
      </c>
      <c r="G131" s="1">
        <v>120000000</v>
      </c>
      <c r="H131" s="1">
        <v>120000000</v>
      </c>
    </row>
    <row r="132" spans="1:8" x14ac:dyDescent="0.2">
      <c r="A132" s="54" t="s">
        <v>157</v>
      </c>
      <c r="B132" s="55" t="s">
        <v>198</v>
      </c>
      <c r="C132" s="36">
        <v>2700000</v>
      </c>
      <c r="D132" s="36">
        <v>2700000</v>
      </c>
      <c r="E132" s="37">
        <f t="shared" si="16"/>
        <v>1</v>
      </c>
      <c r="F132" s="37">
        <f t="shared" si="13"/>
        <v>1</v>
      </c>
      <c r="G132" s="1">
        <v>2700000</v>
      </c>
      <c r="H132" s="1">
        <v>2700000</v>
      </c>
    </row>
    <row r="133" spans="1:8" x14ac:dyDescent="0.2">
      <c r="A133" s="54" t="s">
        <v>157</v>
      </c>
      <c r="B133" s="55" t="s">
        <v>199</v>
      </c>
      <c r="C133" s="36">
        <v>16000000</v>
      </c>
      <c r="D133" s="36">
        <v>15600000</v>
      </c>
      <c r="E133" s="37">
        <f t="shared" si="16"/>
        <v>0.97499999999999998</v>
      </c>
      <c r="F133" s="37">
        <f t="shared" si="13"/>
        <v>1</v>
      </c>
      <c r="G133" s="1">
        <v>16000000</v>
      </c>
      <c r="H133" s="1">
        <v>16000000</v>
      </c>
    </row>
    <row r="134" spans="1:8" x14ac:dyDescent="0.2">
      <c r="A134" s="33" t="s">
        <v>157</v>
      </c>
      <c r="B134" s="34" t="s">
        <v>200</v>
      </c>
      <c r="C134" s="36">
        <v>6000000</v>
      </c>
      <c r="D134" s="36"/>
      <c r="E134" s="37">
        <f t="shared" si="16"/>
        <v>0</v>
      </c>
      <c r="F134" s="37">
        <v>0</v>
      </c>
    </row>
    <row r="135" spans="1:8" x14ac:dyDescent="0.2">
      <c r="A135" s="33" t="s">
        <v>157</v>
      </c>
      <c r="B135" s="34" t="s">
        <v>201</v>
      </c>
      <c r="C135" s="36">
        <v>45000000</v>
      </c>
      <c r="D135" s="36">
        <v>4800000</v>
      </c>
      <c r="E135" s="37">
        <f t="shared" si="16"/>
        <v>0.10666666666666667</v>
      </c>
      <c r="F135" s="37">
        <f t="shared" si="13"/>
        <v>0.8</v>
      </c>
      <c r="G135" s="1">
        <v>10000000</v>
      </c>
      <c r="H135" s="1">
        <v>8000000</v>
      </c>
    </row>
    <row r="136" spans="1:8" x14ac:dyDescent="0.2">
      <c r="A136" s="33" t="s">
        <v>202</v>
      </c>
      <c r="B136" s="34" t="s">
        <v>203</v>
      </c>
      <c r="C136" s="36">
        <v>20000000</v>
      </c>
      <c r="D136" s="36">
        <v>15065000</v>
      </c>
      <c r="E136" s="37">
        <f t="shared" si="16"/>
        <v>0.75324999999999998</v>
      </c>
      <c r="F136" s="37">
        <v>0</v>
      </c>
    </row>
    <row r="137" spans="1:8" x14ac:dyDescent="0.2">
      <c r="A137" s="33" t="s">
        <v>204</v>
      </c>
      <c r="B137" s="34" t="s">
        <v>205</v>
      </c>
      <c r="C137" s="36">
        <v>18000000</v>
      </c>
      <c r="D137" s="36">
        <v>9240000</v>
      </c>
      <c r="E137" s="37">
        <f t="shared" si="16"/>
        <v>0.51333333333333331</v>
      </c>
      <c r="F137" s="37">
        <f t="shared" si="13"/>
        <v>1</v>
      </c>
      <c r="G137" s="1">
        <v>95100000</v>
      </c>
      <c r="H137" s="1">
        <v>95100000</v>
      </c>
    </row>
    <row r="138" spans="1:8" s="67" customFormat="1" ht="13.5" x14ac:dyDescent="0.2">
      <c r="A138" s="79" t="s">
        <v>171</v>
      </c>
      <c r="B138" s="80"/>
      <c r="C138" s="63">
        <f>C139</f>
        <v>50000000</v>
      </c>
      <c r="D138" s="63">
        <f>D139</f>
        <v>15000000</v>
      </c>
      <c r="E138" s="64">
        <v>0</v>
      </c>
      <c r="F138" s="65">
        <v>0</v>
      </c>
      <c r="G138" s="66">
        <f>G139+G141</f>
        <v>0</v>
      </c>
      <c r="H138" s="66">
        <f>H139+H141</f>
        <v>0</v>
      </c>
    </row>
    <row r="139" spans="1:8" s="6" customFormat="1" x14ac:dyDescent="0.2">
      <c r="A139" s="45" t="s">
        <v>176</v>
      </c>
      <c r="B139" s="46" t="s">
        <v>177</v>
      </c>
      <c r="C139" s="17">
        <f>C140</f>
        <v>50000000</v>
      </c>
      <c r="D139" s="17">
        <f>D140</f>
        <v>15000000</v>
      </c>
      <c r="E139" s="18">
        <v>0</v>
      </c>
      <c r="F139" s="18">
        <v>0</v>
      </c>
      <c r="G139" s="7">
        <f>G140</f>
        <v>0</v>
      </c>
      <c r="H139" s="7">
        <f>H140</f>
        <v>0</v>
      </c>
    </row>
    <row r="140" spans="1:8" x14ac:dyDescent="0.2">
      <c r="A140" s="33" t="s">
        <v>206</v>
      </c>
      <c r="B140" s="34" t="s">
        <v>207</v>
      </c>
      <c r="C140" s="36">
        <v>50000000</v>
      </c>
      <c r="D140" s="36">
        <v>15000000</v>
      </c>
      <c r="E140" s="37">
        <v>0</v>
      </c>
      <c r="F140" s="37">
        <v>0</v>
      </c>
    </row>
    <row r="141" spans="1:8" s="24" customFormat="1" x14ac:dyDescent="0.2">
      <c r="A141" s="68" t="s">
        <v>208</v>
      </c>
      <c r="B141" s="71"/>
      <c r="C141" s="21">
        <f>C142</f>
        <v>20000000</v>
      </c>
      <c r="D141" s="21">
        <f>D142</f>
        <v>19800000</v>
      </c>
      <c r="E141" s="22">
        <v>0</v>
      </c>
      <c r="F141" s="18">
        <v>0</v>
      </c>
      <c r="G141" s="23">
        <f>G142</f>
        <v>0</v>
      </c>
      <c r="H141" s="23">
        <f>H142</f>
        <v>0</v>
      </c>
    </row>
    <row r="142" spans="1:8" x14ac:dyDescent="0.2">
      <c r="A142" s="33" t="s">
        <v>209</v>
      </c>
      <c r="B142" s="34" t="s">
        <v>210</v>
      </c>
      <c r="C142" s="36">
        <v>20000000</v>
      </c>
      <c r="D142" s="36">
        <v>19800000</v>
      </c>
      <c r="E142" s="37">
        <v>0</v>
      </c>
      <c r="F142" s="37">
        <v>0</v>
      </c>
    </row>
    <row r="144" spans="1:8" s="76" customFormat="1" x14ac:dyDescent="0.2">
      <c r="C144" s="81" t="s">
        <v>211</v>
      </c>
      <c r="D144" s="81"/>
      <c r="E144" s="81"/>
      <c r="F144" s="81"/>
      <c r="G144" s="77"/>
      <c r="H144" s="77"/>
    </row>
    <row r="145" spans="3:6" s="2" customFormat="1" x14ac:dyDescent="0.2">
      <c r="C145" s="82" t="s">
        <v>212</v>
      </c>
      <c r="D145" s="82"/>
      <c r="E145" s="82"/>
      <c r="F145" s="82"/>
    </row>
    <row r="146" spans="3:6" s="2" customFormat="1" x14ac:dyDescent="0.2">
      <c r="C146" s="7"/>
      <c r="D146" s="7"/>
      <c r="E146" s="8"/>
      <c r="F146" s="8"/>
    </row>
    <row r="147" spans="3:6" s="2" customFormat="1" x14ac:dyDescent="0.2">
      <c r="C147" s="7"/>
      <c r="D147" s="7"/>
      <c r="E147" s="8"/>
      <c r="F147" s="8"/>
    </row>
    <row r="148" spans="3:6" s="2" customFormat="1" x14ac:dyDescent="0.2">
      <c r="C148" s="7"/>
      <c r="D148" s="7"/>
      <c r="E148" s="8"/>
      <c r="F148" s="8"/>
    </row>
    <row r="149" spans="3:6" s="2" customFormat="1" x14ac:dyDescent="0.2">
      <c r="C149" s="82" t="s">
        <v>213</v>
      </c>
      <c r="D149" s="82"/>
      <c r="E149" s="82"/>
      <c r="F149" s="82"/>
    </row>
    <row r="150" spans="3:6" s="2" customFormat="1" x14ac:dyDescent="0.2">
      <c r="C150" s="82"/>
      <c r="D150" s="82"/>
      <c r="E150" s="82"/>
      <c r="F150" s="82"/>
    </row>
  </sheetData>
  <mergeCells count="13">
    <mergeCell ref="A1:F1"/>
    <mergeCell ref="A6:F6"/>
    <mergeCell ref="A7:F7"/>
    <mergeCell ref="A9:A11"/>
    <mergeCell ref="B9:B11"/>
    <mergeCell ref="C9:C11"/>
    <mergeCell ref="D9:D11"/>
    <mergeCell ref="E9:F10"/>
    <mergeCell ref="A102:B102"/>
    <mergeCell ref="A138:B138"/>
    <mergeCell ref="C144:F144"/>
    <mergeCell ref="C145:F145"/>
    <mergeCell ref="C149:F15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AVC</dc:creator>
  <cp:lastModifiedBy>MinhPham</cp:lastModifiedBy>
  <dcterms:created xsi:type="dcterms:W3CDTF">2018-03-27T08:14:41Z</dcterms:created>
  <dcterms:modified xsi:type="dcterms:W3CDTF">2018-05-21T03:16:22Z</dcterms:modified>
</cp:coreProperties>
</file>