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19440" windowHeight="7995"/>
  </bookViews>
  <sheets>
    <sheet name="Sheet1" sheetId="1" r:id="rId1"/>
    <sheet name="Sheet2" sheetId="2" r:id="rId2"/>
    <sheet name="Sheet3" sheetId="3" r:id="rId3"/>
  </sheets>
  <calcPr calcId="144525"/>
</workbook>
</file>

<file path=xl/calcChain.xml><?xml version="1.0" encoding="utf-8"?>
<calcChain xmlns="http://schemas.openxmlformats.org/spreadsheetml/2006/main">
  <c r="E130" i="1" l="1"/>
  <c r="E129" i="1"/>
  <c r="E128" i="1"/>
  <c r="E127" i="1"/>
  <c r="I126" i="1"/>
  <c r="H126" i="1"/>
  <c r="D126" i="1"/>
  <c r="C126" i="1"/>
  <c r="E126" i="1" s="1"/>
  <c r="F125" i="1"/>
  <c r="E125" i="1"/>
  <c r="F124" i="1"/>
  <c r="E124" i="1"/>
  <c r="E122" i="1"/>
  <c r="E121" i="1"/>
  <c r="E120" i="1"/>
  <c r="I118" i="1"/>
  <c r="I117" i="1" s="1"/>
  <c r="H118" i="1"/>
  <c r="H117" i="1" s="1"/>
  <c r="D118" i="1"/>
  <c r="F118" i="1" s="1"/>
  <c r="C118" i="1"/>
  <c r="E118" i="1" s="1"/>
  <c r="F116" i="1"/>
  <c r="E116" i="1"/>
  <c r="I115" i="1"/>
  <c r="H115" i="1"/>
  <c r="F115" i="1"/>
  <c r="E115" i="1"/>
  <c r="D115" i="1"/>
  <c r="C115" i="1"/>
  <c r="C111" i="1" s="1"/>
  <c r="E114" i="1"/>
  <c r="E113" i="1"/>
  <c r="I112" i="1"/>
  <c r="H112" i="1"/>
  <c r="E112" i="1" s="1"/>
  <c r="D112" i="1"/>
  <c r="D111" i="1" s="1"/>
  <c r="F111" i="1" s="1"/>
  <c r="C112" i="1"/>
  <c r="I111" i="1"/>
  <c r="F109" i="1"/>
  <c r="E109" i="1"/>
  <c r="F108" i="1"/>
  <c r="E108" i="1"/>
  <c r="I107" i="1"/>
  <c r="I104" i="1" s="1"/>
  <c r="E107" i="1"/>
  <c r="F106" i="1"/>
  <c r="E106" i="1"/>
  <c r="F105" i="1"/>
  <c r="E105" i="1"/>
  <c r="H104" i="1"/>
  <c r="D104" i="1"/>
  <c r="C104" i="1"/>
  <c r="E104" i="1" s="1"/>
  <c r="I102" i="1"/>
  <c r="H102" i="1"/>
  <c r="D102" i="1"/>
  <c r="C102" i="1"/>
  <c r="E101" i="1"/>
  <c r="I100" i="1"/>
  <c r="I99" i="1" s="1"/>
  <c r="I98" i="1" s="1"/>
  <c r="H100" i="1"/>
  <c r="E100" i="1"/>
  <c r="D100" i="1"/>
  <c r="C100" i="1"/>
  <c r="H99" i="1"/>
  <c r="D99" i="1"/>
  <c r="C99" i="1"/>
  <c r="E99" i="1" s="1"/>
  <c r="E97" i="1"/>
  <c r="F96" i="1"/>
  <c r="E96" i="1"/>
  <c r="F95" i="1"/>
  <c r="E95" i="1"/>
  <c r="E94" i="1"/>
  <c r="E93" i="1"/>
  <c r="I92" i="1"/>
  <c r="H92" i="1"/>
  <c r="H91" i="1" s="1"/>
  <c r="F92" i="1"/>
  <c r="D92" i="1"/>
  <c r="C92" i="1"/>
  <c r="E92" i="1" s="1"/>
  <c r="I91" i="1"/>
  <c r="D91" i="1"/>
  <c r="F91" i="1" s="1"/>
  <c r="E90" i="1"/>
  <c r="E89" i="1"/>
  <c r="F88" i="1"/>
  <c r="E88" i="1"/>
  <c r="E87" i="1"/>
  <c r="E86" i="1"/>
  <c r="E85" i="1"/>
  <c r="F84" i="1"/>
  <c r="E84" i="1"/>
  <c r="I83" i="1"/>
  <c r="H83" i="1"/>
  <c r="D83" i="1"/>
  <c r="F83" i="1" s="1"/>
  <c r="C83" i="1"/>
  <c r="E83" i="1" s="1"/>
  <c r="E82" i="1"/>
  <c r="E81" i="1"/>
  <c r="I80" i="1"/>
  <c r="H80" i="1"/>
  <c r="D80" i="1"/>
  <c r="C80" i="1"/>
  <c r="E80" i="1" s="1"/>
  <c r="F78" i="1"/>
  <c r="E78" i="1"/>
  <c r="E77" i="1"/>
  <c r="F76" i="1"/>
  <c r="E76" i="1"/>
  <c r="E75" i="1"/>
  <c r="F74" i="1"/>
  <c r="E74" i="1"/>
  <c r="I73" i="1"/>
  <c r="H73" i="1"/>
  <c r="E73" i="1"/>
  <c r="D73" i="1"/>
  <c r="F73" i="1" s="1"/>
  <c r="C73" i="1"/>
  <c r="E70" i="1"/>
  <c r="E69" i="1"/>
  <c r="I68" i="1"/>
  <c r="H68" i="1"/>
  <c r="D68" i="1"/>
  <c r="C68" i="1"/>
  <c r="E68" i="1" s="1"/>
  <c r="E67" i="1"/>
  <c r="F66" i="1"/>
  <c r="E66" i="1"/>
  <c r="F65" i="1"/>
  <c r="E65" i="1"/>
  <c r="F64" i="1"/>
  <c r="E64" i="1"/>
  <c r="F63" i="1"/>
  <c r="E63" i="1"/>
  <c r="I62" i="1"/>
  <c r="H62" i="1"/>
  <c r="F62" i="1"/>
  <c r="D62" i="1"/>
  <c r="C62" i="1"/>
  <c r="E62" i="1" s="1"/>
  <c r="E61" i="1"/>
  <c r="E60" i="1"/>
  <c r="E59" i="1"/>
  <c r="I58" i="1"/>
  <c r="H58" i="1"/>
  <c r="D58" i="1"/>
  <c r="C58" i="1"/>
  <c r="E58" i="1" s="1"/>
  <c r="F57" i="1"/>
  <c r="E57" i="1"/>
  <c r="F56" i="1"/>
  <c r="E56" i="1"/>
  <c r="F55" i="1"/>
  <c r="E55" i="1"/>
  <c r="F54" i="1"/>
  <c r="E54" i="1"/>
  <c r="I53" i="1"/>
  <c r="H53" i="1"/>
  <c r="E53" i="1"/>
  <c r="D53" i="1"/>
  <c r="F53" i="1" s="1"/>
  <c r="C53" i="1"/>
  <c r="F52" i="1"/>
  <c r="E52" i="1"/>
  <c r="E51" i="1"/>
  <c r="F50" i="1"/>
  <c r="E50" i="1"/>
  <c r="I49" i="1"/>
  <c r="H49" i="1"/>
  <c r="H43" i="1" s="1"/>
  <c r="D49" i="1"/>
  <c r="F49" i="1" s="1"/>
  <c r="C49" i="1"/>
  <c r="C43" i="1" s="1"/>
  <c r="F48" i="1"/>
  <c r="E48" i="1"/>
  <c r="E47" i="1"/>
  <c r="F46" i="1"/>
  <c r="E46" i="1"/>
  <c r="F45" i="1"/>
  <c r="E45" i="1"/>
  <c r="I44" i="1"/>
  <c r="I43" i="1" s="1"/>
  <c r="H44" i="1"/>
  <c r="E44" i="1"/>
  <c r="D44" i="1"/>
  <c r="F44" i="1" s="1"/>
  <c r="C44" i="1"/>
  <c r="F42" i="1"/>
  <c r="E42" i="1"/>
  <c r="I41" i="1"/>
  <c r="I19" i="1" s="1"/>
  <c r="H41" i="1"/>
  <c r="F41" i="1"/>
  <c r="D41" i="1"/>
  <c r="C41" i="1"/>
  <c r="E41" i="1" s="1"/>
  <c r="F40" i="1"/>
  <c r="E40" i="1"/>
  <c r="F39" i="1"/>
  <c r="E39" i="1"/>
  <c r="F38" i="1"/>
  <c r="E38" i="1"/>
  <c r="F37" i="1"/>
  <c r="C37" i="1"/>
  <c r="E37" i="1" s="1"/>
  <c r="I36" i="1"/>
  <c r="H36" i="1"/>
  <c r="F36" i="1"/>
  <c r="D36" i="1"/>
  <c r="E35" i="1"/>
  <c r="E34" i="1"/>
  <c r="I33" i="1"/>
  <c r="H33" i="1"/>
  <c r="E33" i="1" s="1"/>
  <c r="D33" i="1"/>
  <c r="D19" i="1" s="1"/>
  <c r="C33" i="1"/>
  <c r="E32" i="1"/>
  <c r="F31" i="1"/>
  <c r="E31" i="1"/>
  <c r="F30" i="1"/>
  <c r="E30" i="1"/>
  <c r="F29" i="1"/>
  <c r="E29" i="1"/>
  <c r="F28" i="1"/>
  <c r="E28" i="1"/>
  <c r="F27" i="1"/>
  <c r="E27" i="1"/>
  <c r="F26" i="1"/>
  <c r="E26" i="1"/>
  <c r="I25" i="1"/>
  <c r="H25" i="1"/>
  <c r="D25" i="1"/>
  <c r="F25" i="1" s="1"/>
  <c r="C25" i="1"/>
  <c r="E25" i="1" s="1"/>
  <c r="F24" i="1"/>
  <c r="E24" i="1"/>
  <c r="I23" i="1"/>
  <c r="H23" i="1"/>
  <c r="D23" i="1"/>
  <c r="F23" i="1" s="1"/>
  <c r="C23" i="1"/>
  <c r="E23" i="1" s="1"/>
  <c r="F22" i="1"/>
  <c r="E22" i="1"/>
  <c r="F21" i="1"/>
  <c r="E21" i="1"/>
  <c r="I20" i="1"/>
  <c r="H20" i="1"/>
  <c r="F20" i="1"/>
  <c r="E20" i="1"/>
  <c r="D20" i="1"/>
  <c r="C20" i="1"/>
  <c r="H19" i="1"/>
  <c r="F19" i="1" l="1"/>
  <c r="E43" i="1"/>
  <c r="F99" i="1"/>
  <c r="E111" i="1"/>
  <c r="H18" i="1"/>
  <c r="I18" i="1"/>
  <c r="I17" i="1" s="1"/>
  <c r="F104" i="1"/>
  <c r="C36" i="1"/>
  <c r="D43" i="1"/>
  <c r="F43" i="1" s="1"/>
  <c r="E49" i="1"/>
  <c r="C98" i="1"/>
  <c r="C117" i="1"/>
  <c r="E117" i="1" s="1"/>
  <c r="C91" i="1"/>
  <c r="E91" i="1" s="1"/>
  <c r="F107" i="1"/>
  <c r="D117" i="1"/>
  <c r="F117" i="1" s="1"/>
  <c r="H111" i="1"/>
  <c r="H98" i="1" s="1"/>
  <c r="D98" i="1" l="1"/>
  <c r="F98" i="1" s="1"/>
  <c r="E98" i="1"/>
  <c r="E36" i="1"/>
  <c r="C19" i="1"/>
  <c r="H17" i="1"/>
  <c r="D18" i="1"/>
  <c r="E19" i="1" l="1"/>
  <c r="C18" i="1"/>
  <c r="F18" i="1"/>
  <c r="D17" i="1"/>
  <c r="F17" i="1" s="1"/>
  <c r="C17" i="1" l="1"/>
  <c r="E17" i="1" s="1"/>
  <c r="E18" i="1"/>
</calcChain>
</file>

<file path=xl/sharedStrings.xml><?xml version="1.0" encoding="utf-8"?>
<sst xmlns="http://schemas.openxmlformats.org/spreadsheetml/2006/main" count="223" uniqueCount="191">
  <si>
    <t>Biểu số 3 - Ban hành kèm theo Thông tư số 90/2018/TT-BTC ngày 28 tháng 9 năm 2018 của Bộ Tài chính</t>
  </si>
  <si>
    <t>ĐƠN VỊ: TRƯỜNG THCS AN BÌNH</t>
  </si>
  <si>
    <t>CHƯƠNG: 622 LOẠI: 070 KHOẢN: 073</t>
  </si>
  <si>
    <t>CÔNG KHAI THỰC HiỆN DỰ TOÁN THU - CHI NGÂN SÁCH</t>
  </si>
  <si>
    <t>QUÝ III NĂM 2019</t>
  </si>
  <si>
    <t>Căn cứ Nghị định 16/2016/NĐ-CP ngày 21 tháng 12 năm 2016 của Chính phủ quy định chi tiến thi hành một số điều của Luật ngân sách nhà nước;</t>
  </si>
  <si>
    <t xml:space="preserve"> Căn cứ Thông tư số 90/2018/TT-BTC ngày 28 tháng 9 năm 2018 của Bộ Tài chính sửa đổi, bổ sung một số điều Thông tư 61/2017/TT-BTC ngày 15/6/2017 của Bộ Tài chính hướng dẫn về công khai ngân sách đối với các đơn vị dự toán ngân sách, các tổ chức được ngân sách nhà nước hỗ trợ</t>
  </si>
  <si>
    <t>(B-A)/A*100%</t>
  </si>
  <si>
    <t>ĐV tính: Triệu đồng</t>
  </si>
  <si>
    <t>A</t>
  </si>
  <si>
    <t>Số TT</t>
  </si>
  <si>
    <t>Nội dung</t>
  </si>
  <si>
    <t>Dự toán năm</t>
  </si>
  <si>
    <t>Ước thực hiện quý 3 năm 2019</t>
  </si>
  <si>
    <t>Ước thực hiện dự toán năm (tỷ lệ %)</t>
  </si>
  <si>
    <t>Ước thực hiện quý III năm nay so với cùng kỳ năm trước (tỷ lệ %)</t>
  </si>
  <si>
    <t>Ước thực hiện quý 3 năm 2018</t>
  </si>
  <si>
    <t>I</t>
  </si>
  <si>
    <t>Tổng số thu, chi, nộp ngân sách phí, lệ phí</t>
  </si>
  <si>
    <t>II</t>
  </si>
  <si>
    <t>Dự toán chi ngân sách nhà nước</t>
  </si>
  <si>
    <t>Chi sự nghiệp giáo dục, đào tạo, dạy nghề</t>
  </si>
  <si>
    <t>KINH PHÍ NHIỆM VỤ THƯỜNG XUYÊN</t>
  </si>
  <si>
    <t>Tiểu nhóm 0129: Chi thanh toán cho cá nhân</t>
  </si>
  <si>
    <t>6000</t>
  </si>
  <si>
    <t>Tiền lương</t>
  </si>
  <si>
    <t>6001</t>
  </si>
  <si>
    <t>Lương ngạch bậc được duyệt</t>
  </si>
  <si>
    <t>6003</t>
  </si>
  <si>
    <t>Lương hợp đồng dài hạn</t>
  </si>
  <si>
    <t>Tiền công trả cho lao động thường xuyên theo hợp đồng</t>
  </si>
  <si>
    <t>Tiền công trả cho lao động thường xuyên theo hợp đồng (theo NĐ 68)</t>
  </si>
  <si>
    <t>6100</t>
  </si>
  <si>
    <t>Phụ cấp lương</t>
  </si>
  <si>
    <t>6101</t>
  </si>
  <si>
    <t>Phụ cấp chức vụ</t>
  </si>
  <si>
    <t>6102</t>
  </si>
  <si>
    <t>Phụ cấp khu vực</t>
  </si>
  <si>
    <t>6107</t>
  </si>
  <si>
    <t>Phụ cấp độc hại, nguy hiểm</t>
  </si>
  <si>
    <t>6112</t>
  </si>
  <si>
    <t>Phụ cấp ưu đãi ngành</t>
  </si>
  <si>
    <t>Phụ cấp trách nhiệm theo nghề, theo công việc</t>
  </si>
  <si>
    <t>Phụ cấp thâm niên nghề</t>
  </si>
  <si>
    <t>Phụ cấp thâm niên vượt khung</t>
  </si>
  <si>
    <t>6250</t>
  </si>
  <si>
    <t>Phúc lợi tập thể</t>
  </si>
  <si>
    <t>6253</t>
  </si>
  <si>
    <t>Tàu xe nghỉ phép năm</t>
  </si>
  <si>
    <t>6299</t>
  </si>
  <si>
    <t>Tiền nước uống</t>
  </si>
  <si>
    <t>6300</t>
  </si>
  <si>
    <t>Các khoản đóng góp</t>
  </si>
  <si>
    <t>6301</t>
  </si>
  <si>
    <t>Bảo hiểm xã hội</t>
  </si>
  <si>
    <t>6302</t>
  </si>
  <si>
    <t>Bảo hiểm y tế</t>
  </si>
  <si>
    <t>6303</t>
  </si>
  <si>
    <t>Kinh phí công đoàn</t>
  </si>
  <si>
    <t>6304</t>
  </si>
  <si>
    <t>Bảo hiểm thất nghiệp</t>
  </si>
  <si>
    <t>6400</t>
  </si>
  <si>
    <t>Các khoản thanh toán cho cá nhân</t>
  </si>
  <si>
    <t>6404</t>
  </si>
  <si>
    <t>Chi thu nhập tăng thêm theo cơ chế khoán tự chủ</t>
  </si>
  <si>
    <t>Tiểu nhóm 0030: Chi mua hàng hóa, dịch vụ</t>
  </si>
  <si>
    <t>6500</t>
  </si>
  <si>
    <t>Chi thanh toán dịch vụ công cộng</t>
  </si>
  <si>
    <t>6501</t>
  </si>
  <si>
    <t>Thanh toán tiền điện</t>
  </si>
  <si>
    <t>6502</t>
  </si>
  <si>
    <t>Thanh toán tiền nước</t>
  </si>
  <si>
    <t>6503</t>
  </si>
  <si>
    <t>Thanh toán tiền nhiên liệu</t>
  </si>
  <si>
    <t>6504</t>
  </si>
  <si>
    <t>Tiền vệ sinh môi trường</t>
  </si>
  <si>
    <t>6550</t>
  </si>
  <si>
    <t>Vật tư văn phòng</t>
  </si>
  <si>
    <t>6551</t>
  </si>
  <si>
    <t>Vaăn phòng phẩm</t>
  </si>
  <si>
    <t>6552</t>
  </si>
  <si>
    <t>Mua sắm CCDC</t>
  </si>
  <si>
    <t>6599</t>
  </si>
  <si>
    <t>Vật tư văn phòng khác</t>
  </si>
  <si>
    <t>6600</t>
  </si>
  <si>
    <t>Thông tin tuyên truyền liên lạc</t>
  </si>
  <si>
    <t>Cước phí điện thoại</t>
  </si>
  <si>
    <t>Thuê bao cáp truyền hình, kết nối internet</t>
  </si>
  <si>
    <t>Sách báo, tạp chí thư viện</t>
  </si>
  <si>
    <t>Khoán điện thoại</t>
  </si>
  <si>
    <t>6650</t>
  </si>
  <si>
    <t>Hội nghị</t>
  </si>
  <si>
    <t>6557</t>
  </si>
  <si>
    <t xml:space="preserve">Thuê mướn khác </t>
  </si>
  <si>
    <t>6699</t>
  </si>
  <si>
    <t>Chi tiền nước</t>
  </si>
  <si>
    <t>Chi phí khác</t>
  </si>
  <si>
    <t>6700</t>
  </si>
  <si>
    <t>Công tác phí</t>
  </si>
  <si>
    <t>6701</t>
  </si>
  <si>
    <t>Tiền vé máy bay, tàu xe</t>
  </si>
  <si>
    <t>6702</t>
  </si>
  <si>
    <t>Phụ cấp công tác phí</t>
  </si>
  <si>
    <t>6703</t>
  </si>
  <si>
    <t>Tiền thuê phòng ngủ</t>
  </si>
  <si>
    <t>6704</t>
  </si>
  <si>
    <t>Khoán công tác phí</t>
  </si>
  <si>
    <t>6749</t>
  </si>
  <si>
    <t>Chi khác (tài liệu đi tập huấn)</t>
  </si>
  <si>
    <t>6750</t>
  </si>
  <si>
    <t>Chi phí thuê mướn</t>
  </si>
  <si>
    <t>6751</t>
  </si>
  <si>
    <t>Thuê phương tiện vận chuyển</t>
  </si>
  <si>
    <t>6754</t>
  </si>
  <si>
    <t>Thuê thiết bị âm thanh, máy phô tô</t>
  </si>
  <si>
    <t>6757</t>
  </si>
  <si>
    <t>Thuê lao động trong nước (phục vụ)</t>
  </si>
  <si>
    <t>17% BHXH, 3% BHYT, 1% BHTN, 2% KPCĐ</t>
  </si>
  <si>
    <t>6900</t>
  </si>
  <si>
    <t>Sửa chữa thường xuyên TSCĐ</t>
  </si>
  <si>
    <t>6905</t>
  </si>
  <si>
    <t>Sửa chữa thiết bị phòng cháy chữa cháy</t>
  </si>
  <si>
    <t>6907</t>
  </si>
  <si>
    <t>Sửa chữa nhà cửa</t>
  </si>
  <si>
    <t>Sửa chữa thiết bị tin học</t>
  </si>
  <si>
    <t>Sửa chữa máy phô tô, điều hòa nhiệt độ, máy bơm nước, thiết bị phòng cháy chữa cháy, hệ thống âm thanh thi tiếng anh ...</t>
  </si>
  <si>
    <t>Đường điện cấp thoát nước</t>
  </si>
  <si>
    <t>Sửa chữa khác CSVC</t>
  </si>
  <si>
    <t>Mua sắm tài sản phục vụ công tác chuyên môn</t>
  </si>
  <si>
    <t>Mua cây, lưới, vật tư trang bị vườn thực nghiệm</t>
  </si>
  <si>
    <t>Mua phần mềm quản lý thư viện</t>
  </si>
  <si>
    <t>7000</t>
  </si>
  <si>
    <t>Chi nghiệp vụ chuyên môn</t>
  </si>
  <si>
    <t>7001</t>
  </si>
  <si>
    <t>Chi mua hàng hóa, vật tư cho chuyên môn</t>
  </si>
  <si>
    <t>7004</t>
  </si>
  <si>
    <t>Chi đồng phục trang phục TDTT</t>
  </si>
  <si>
    <t>7012</t>
  </si>
  <si>
    <t>Chi phí nghiệp vụ chuyên ngành (Sách, tài liệu cho hs, thi nghề)</t>
  </si>
  <si>
    <t>7049</t>
  </si>
  <si>
    <t>Chi khen thưởng học sinh (HK I+ HK II)</t>
  </si>
  <si>
    <t>Chi các hội thi học sinh tham gia</t>
  </si>
  <si>
    <t>Chi bồi dưỡng tập huấn chuyên môn</t>
  </si>
  <si>
    <t>Chi hỗ trợ GVG cấp trường</t>
  </si>
  <si>
    <t>Tiểu nhóm 0132: Chi khác</t>
  </si>
  <si>
    <t>7750</t>
  </si>
  <si>
    <t>7756</t>
  </si>
  <si>
    <t>Các loại phí và lệ phí</t>
  </si>
  <si>
    <t>7761</t>
  </si>
  <si>
    <t>Chi tiếp khách</t>
  </si>
  <si>
    <t>7799</t>
  </si>
  <si>
    <t>Chi phí khác (hội thi chào mừng 20/11 ...)</t>
  </si>
  <si>
    <t>Trích 10% CCTL</t>
  </si>
  <si>
    <t>7764</t>
  </si>
  <si>
    <t>Khen thưởng giáo viên</t>
  </si>
  <si>
    <t>2.2 KINH PHÍ NHIỆM VỤ KHÔNG THƯỜNG XUYÊN</t>
  </si>
  <si>
    <t>6016</t>
  </si>
  <si>
    <t>Chi phụ cấp thêm giờ</t>
  </si>
  <si>
    <t>6149</t>
  </si>
  <si>
    <t>Phụ cấp khác (GV dạy HS khuyết tật)</t>
  </si>
  <si>
    <t>6449</t>
  </si>
  <si>
    <t>Hỗ trợ NV làm thư viện (QĐ số 58/2015)</t>
  </si>
  <si>
    <t>Phụ cấp bảo vệ</t>
  </si>
  <si>
    <t>Hỗ trợ ưu đãi 30% (QĐ số 26/2011)</t>
  </si>
  <si>
    <t>Phụ cấp nhân viên phục vụ</t>
  </si>
  <si>
    <t>Hỗ trợ làm công tác phổ cập (QĐ số 27/2012)</t>
  </si>
  <si>
    <t>Phụ cấp tổ trưởng hành chính (QĐ 29/2016)</t>
  </si>
  <si>
    <t>6758</t>
  </si>
  <si>
    <t>Chi học đại học</t>
  </si>
  <si>
    <t>Khuyến khích tự đào tạo</t>
  </si>
  <si>
    <t>Chi đồng phục bảo vệ</t>
  </si>
  <si>
    <t>7700</t>
  </si>
  <si>
    <t>Chi khác</t>
  </si>
  <si>
    <t>Nghỉ hưu trước tuổi</t>
  </si>
  <si>
    <t>Chi tiền tết</t>
  </si>
  <si>
    <t>Hỗ trợ GV công tác xa nhà</t>
  </si>
  <si>
    <t>Tiền hỗ trợ 20/11</t>
  </si>
  <si>
    <t>Hỗ trợ chi phí học tập</t>
  </si>
  <si>
    <t>7766</t>
  </si>
  <si>
    <t>Cấp bù học phí</t>
  </si>
  <si>
    <t>Cải tạo hệ thống PCCC</t>
  </si>
  <si>
    <t>3.3. KINH PHÍ MUA SẮM</t>
  </si>
  <si>
    <t xml:space="preserve">Mua bàn ghế học sinh </t>
  </si>
  <si>
    <t>Mua máy chiếu, láp top phục vụ dạy học</t>
  </si>
  <si>
    <t>Mua máy vi tính, máy in văn phòng</t>
  </si>
  <si>
    <t>Hệ thống âm thanh nghe tiếng anh</t>
  </si>
  <si>
    <t>Mua tủ đựng hóa chất phòng hóa</t>
  </si>
  <si>
    <t>An Bình, ngày ... tháng ... năm 2019</t>
  </si>
  <si>
    <t>Hiệu trưởng</t>
  </si>
  <si>
    <t>Nguyễn Văn Quyên</t>
  </si>
  <si>
    <t>(Đã ký)</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</si>
</sst>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8" x14ac:knownFonts="1">
    <font>
      <sz val="11"/>
      <color theme="1"/>
      <name val="Tahoma"/>
      <family val="2"/>
    </font>
    <font>
      <sz val="11"/>
      <color theme="1"/>
      <name val="Tahoma"/>
      <family val="2"/>
    </font>
    <font>
      <i/>
      <sz val="10"/>
      <name val="Times New Roman"/>
      <family val="1"/>
    </font>
    <font>
      <sz val="10"/>
      <color theme="1"/>
      <name val="Times New Roman"/>
      <family val="1"/>
    </font>
    <font>
      <i/>
      <sz val="10"/>
      <name val="Times New Roman"/>
      <family val="1"/>
      <charset val="163"/>
    </font>
    <font>
      <b/>
      <sz val="10"/>
      <color theme="1"/>
      <name val="Times New Roman"/>
      <family val="1"/>
    </font>
    <font>
      <sz val="10"/>
      <color theme="1"/>
      <name val="Times New Roman"/>
      <family val="1"/>
      <charset val="163"/>
    </font>
    <font>
      <i/>
      <sz val="10"/>
      <color theme="1"/>
      <name val="Times New Roman"/>
      <family val="1"/>
      <charset val="163"/>
    </font>
    <font>
      <b/>
      <u/>
      <sz val="10"/>
      <color theme="1"/>
      <name val="Times New Roman"/>
      <family val="1"/>
    </font>
    <font>
      <b/>
      <i/>
      <u/>
      <sz val="10"/>
      <name val="Times New Roman"/>
      <family val="1"/>
    </font>
    <font>
      <b/>
      <i/>
      <sz val="10"/>
      <color theme="1"/>
      <name val="Times New Roman"/>
      <family val="1"/>
    </font>
    <font>
      <b/>
      <sz val="10"/>
      <name val="Times New Roman"/>
      <family val="1"/>
    </font>
    <font>
      <sz val="10"/>
      <color indexed="8"/>
      <name val="Times New Roman"/>
      <family val="1"/>
    </font>
    <font>
      <b/>
      <sz val="10"/>
      <color rgb="FF000000"/>
      <name val="Times New Roman"/>
      <family val="1"/>
    </font>
    <font>
      <sz val="10"/>
      <color rgb="FF000000"/>
      <name val="Times New Roman"/>
      <family val="1"/>
    </font>
    <font>
      <sz val="10"/>
      <name val="Times New Roman"/>
      <family val="1"/>
    </font>
    <font>
      <b/>
      <sz val="10"/>
      <color indexed="8"/>
      <name val="Times New Roman"/>
      <family val="1"/>
    </font>
    <font>
      <b/>
      <i/>
      <u/>
      <sz val="10"/>
      <color indexed="8"/>
      <name val="Times New Roman"/>
      <family val="1"/>
    </font>
    <font>
      <b/>
      <i/>
      <u/>
      <sz val="10"/>
      <color theme="1"/>
      <name val="Times New Roman"/>
      <family val="1"/>
    </font>
    <font>
      <sz val="10"/>
      <name val="Times New Roman"/>
      <family val="1"/>
      <charset val="163"/>
    </font>
    <font>
      <sz val="10"/>
      <color indexed="8"/>
      <name val="Times New Roman"/>
      <family val="1"/>
      <charset val="163"/>
    </font>
    <font>
      <b/>
      <u/>
      <sz val="10"/>
      <name val="Times New Roman"/>
      <family val="1"/>
    </font>
    <font>
      <b/>
      <sz val="10"/>
      <color theme="1"/>
      <name val="Times New Roman"/>
      <family val="1"/>
      <charset val="163"/>
    </font>
    <font>
      <i/>
      <sz val="10"/>
      <color theme="1"/>
      <name val="Times New Roman"/>
      <family val="1"/>
    </font>
    <font>
      <b/>
      <i/>
      <u val="singleAccounting"/>
      <sz val="10"/>
      <color theme="1"/>
      <name val="Times New Roman"/>
      <family val="1"/>
    </font>
    <font>
      <sz val="12"/>
      <color theme="1"/>
      <name val="Times New Roman"/>
      <family val="1"/>
    </font>
    <font>
      <b/>
      <sz val="12"/>
      <color theme="1"/>
      <name val="Times New Roman"/>
      <family val="1"/>
    </font>
    <font>
      <i/>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35">
    <xf numFmtId="0" fontId="0" fillId="0" borderId="0" xfId="0"/>
    <xf numFmtId="0" fontId="2" fillId="2" borderId="0" xfId="0" applyFont="1" applyFill="1" applyAlignment="1">
      <alignment horizontal="center" vertical="center"/>
    </xf>
    <xf numFmtId="0" fontId="2" fillId="2" borderId="0" xfId="0" applyFont="1" applyFill="1" applyBorder="1" applyAlignment="1">
      <alignment horizontal="center" vertical="center"/>
    </xf>
    <xf numFmtId="164" fontId="3" fillId="2" borderId="0" xfId="1" applyNumberFormat="1" applyFont="1" applyFill="1"/>
    <xf numFmtId="0" fontId="3" fillId="2" borderId="0" xfId="0" applyFont="1" applyFill="1"/>
    <xf numFmtId="0" fontId="2" fillId="2" borderId="0" xfId="0" applyFont="1" applyFill="1" applyAlignment="1">
      <alignment horizontal="center" vertical="center"/>
    </xf>
    <xf numFmtId="164" fontId="2" fillId="2" borderId="0" xfId="1" applyNumberFormat="1" applyFont="1" applyFill="1" applyAlignment="1">
      <alignment horizontal="center" vertical="center"/>
    </xf>
    <xf numFmtId="10" fontId="4" fillId="2" borderId="0" xfId="1" applyNumberFormat="1" applyFont="1" applyFill="1" applyAlignment="1">
      <alignment horizontal="center" vertical="center"/>
    </xf>
    <xf numFmtId="10" fontId="2" fillId="2" borderId="0" xfId="1" applyNumberFormat="1" applyFont="1" applyFill="1" applyAlignment="1">
      <alignment horizontal="center" vertical="center"/>
    </xf>
    <xf numFmtId="10" fontId="2" fillId="2" borderId="0" xfId="1" applyNumberFormat="1" applyFont="1" applyFill="1" applyBorder="1" applyAlignment="1">
      <alignment horizontal="center" vertical="center"/>
    </xf>
    <xf numFmtId="0" fontId="5" fillId="2" borderId="0" xfId="0" applyFont="1" applyFill="1"/>
    <xf numFmtId="164" fontId="5" fillId="2" borderId="0" xfId="1" applyNumberFormat="1" applyFont="1" applyFill="1"/>
    <xf numFmtId="10" fontId="6" fillId="2" borderId="0" xfId="1" applyNumberFormat="1" applyFont="1" applyFill="1"/>
    <xf numFmtId="10" fontId="5" fillId="2" borderId="0" xfId="1" applyNumberFormat="1" applyFont="1" applyFill="1"/>
    <xf numFmtId="10" fontId="5" fillId="2" borderId="0" xfId="1" applyNumberFormat="1" applyFont="1" applyFill="1" applyBorder="1"/>
    <xf numFmtId="10" fontId="3" fillId="2" borderId="0" xfId="1" applyNumberFormat="1" applyFont="1" applyFill="1"/>
    <xf numFmtId="10" fontId="3" fillId="2" borderId="0" xfId="1" applyNumberFormat="1" applyFont="1" applyFill="1" applyBorder="1"/>
    <xf numFmtId="0" fontId="5" fillId="2" borderId="0" xfId="0" applyFont="1" applyFill="1" applyAlignment="1">
      <alignment horizontal="center"/>
    </xf>
    <xf numFmtId="0" fontId="5" fillId="2" borderId="0" xfId="0" applyFont="1" applyFill="1" applyBorder="1" applyAlignment="1">
      <alignment horizontal="center"/>
    </xf>
    <xf numFmtId="0" fontId="5" fillId="2" borderId="0" xfId="0" applyFont="1" applyFill="1" applyAlignment="1">
      <alignment horizontal="center"/>
    </xf>
    <xf numFmtId="164" fontId="5" fillId="2" borderId="0" xfId="1" applyNumberFormat="1" applyFont="1" applyFill="1" applyAlignment="1">
      <alignment horizontal="center"/>
    </xf>
    <xf numFmtId="10" fontId="6" fillId="2" borderId="0" xfId="1" applyNumberFormat="1" applyFont="1" applyFill="1" applyAlignment="1">
      <alignment horizontal="center"/>
    </xf>
    <xf numFmtId="10" fontId="5" fillId="2" borderId="0" xfId="1" applyNumberFormat="1" applyFont="1" applyFill="1" applyAlignment="1">
      <alignment horizontal="center"/>
    </xf>
    <xf numFmtId="10" fontId="5" fillId="2" borderId="0" xfId="1" applyNumberFormat="1" applyFont="1" applyFill="1" applyBorder="1" applyAlignment="1">
      <alignment horizontal="center"/>
    </xf>
    <xf numFmtId="0" fontId="6" fillId="2" borderId="0" xfId="0" applyFont="1" applyFill="1" applyAlignment="1">
      <alignment horizontal="left" vertical="center" wrapText="1"/>
    </xf>
    <xf numFmtId="10" fontId="5" fillId="2" borderId="0" xfId="1" applyNumberFormat="1" applyFont="1" applyFill="1" applyBorder="1" applyAlignment="1">
      <alignment horizontal="left"/>
    </xf>
    <xf numFmtId="164" fontId="5" fillId="2" borderId="0" xfId="1" applyNumberFormat="1" applyFont="1" applyFill="1" applyAlignment="1">
      <alignment horizontal="center"/>
    </xf>
    <xf numFmtId="0" fontId="3" fillId="2" borderId="0" xfId="0" applyFont="1" applyFill="1" applyAlignment="1">
      <alignment horizontal="left"/>
    </xf>
    <xf numFmtId="0" fontId="6" fillId="2" borderId="0" xfId="0" applyFont="1" applyFill="1" applyAlignment="1">
      <alignment horizontal="left" vertical="center" wrapText="1"/>
    </xf>
    <xf numFmtId="0" fontId="7" fillId="2" borderId="1" xfId="0" applyFont="1" applyFill="1" applyBorder="1" applyAlignment="1">
      <alignment horizontal="center" vertical="center" wrapText="1"/>
    </xf>
    <xf numFmtId="164" fontId="5" fillId="3" borderId="1" xfId="1" applyNumberFormat="1" applyFont="1" applyFill="1" applyBorder="1" applyAlignment="1">
      <alignment horizontal="center"/>
    </xf>
    <xf numFmtId="0" fontId="5" fillId="2" borderId="2" xfId="0" applyFont="1" applyFill="1" applyBorder="1" applyAlignment="1">
      <alignment horizontal="center" vertical="center" wrapText="1"/>
    </xf>
    <xf numFmtId="164" fontId="5" fillId="2" borderId="2" xfId="1" applyNumberFormat="1" applyFont="1" applyFill="1" applyBorder="1" applyAlignment="1">
      <alignment horizontal="center" vertical="center" wrapText="1"/>
    </xf>
    <xf numFmtId="43" fontId="5" fillId="2" borderId="3" xfId="1" applyFont="1" applyFill="1" applyBorder="1" applyAlignment="1">
      <alignment horizontal="center" vertical="center" wrapText="1"/>
    </xf>
    <xf numFmtId="43" fontId="5" fillId="2" borderId="4" xfId="1" applyFont="1" applyFill="1" applyBorder="1" applyAlignment="1">
      <alignment horizontal="center" vertical="center" wrapText="1"/>
    </xf>
    <xf numFmtId="43" fontId="5" fillId="2" borderId="0" xfId="1" applyFont="1" applyFill="1" applyBorder="1" applyAlignment="1">
      <alignment horizontal="center"/>
    </xf>
    <xf numFmtId="164" fontId="5" fillId="2" borderId="4" xfId="1"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164" fontId="5" fillId="2" borderId="5" xfId="1" applyNumberFormat="1" applyFont="1" applyFill="1" applyBorder="1" applyAlignment="1">
      <alignment horizontal="center" vertical="center" wrapText="1"/>
    </xf>
    <xf numFmtId="43" fontId="5" fillId="2" borderId="6" xfId="1"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wrapText="1"/>
    </xf>
    <xf numFmtId="164" fontId="5" fillId="2" borderId="7" xfId="1" applyNumberFormat="1" applyFont="1" applyFill="1" applyBorder="1" applyAlignment="1">
      <alignment horizontal="center" vertical="center" wrapText="1"/>
    </xf>
    <xf numFmtId="43" fontId="5" fillId="2" borderId="8" xfId="1" applyFont="1" applyFill="1" applyBorder="1" applyAlignment="1">
      <alignment horizontal="center" vertical="center" wrapText="1"/>
    </xf>
    <xf numFmtId="10" fontId="5" fillId="2" borderId="0" xfId="1" applyNumberFormat="1" applyFont="1" applyFill="1" applyBorder="1" applyAlignment="1">
      <alignment horizontal="center" vertical="center" wrapText="1"/>
    </xf>
    <xf numFmtId="0" fontId="5" fillId="2" borderId="4" xfId="0" applyFont="1" applyFill="1" applyBorder="1" applyAlignment="1">
      <alignment horizontal="center" wrapText="1"/>
    </xf>
    <xf numFmtId="0" fontId="5" fillId="2" borderId="4" xfId="0" applyFont="1" applyFill="1" applyBorder="1" applyAlignment="1">
      <alignment wrapText="1"/>
    </xf>
    <xf numFmtId="164" fontId="5" fillId="2" borderId="4" xfId="1" applyNumberFormat="1" applyFont="1" applyFill="1" applyBorder="1"/>
    <xf numFmtId="10" fontId="5" fillId="2" borderId="4" xfId="1" applyNumberFormat="1" applyFont="1" applyFill="1" applyBorder="1"/>
    <xf numFmtId="164" fontId="5" fillId="2" borderId="0" xfId="1" applyNumberFormat="1" applyFont="1" applyFill="1" applyBorder="1"/>
    <xf numFmtId="10" fontId="6" fillId="2" borderId="4" xfId="1" applyNumberFormat="1" applyFont="1" applyFill="1" applyBorder="1"/>
    <xf numFmtId="0" fontId="8" fillId="2" borderId="4" xfId="0" applyFont="1" applyFill="1" applyBorder="1" applyAlignment="1">
      <alignment horizontal="center" wrapText="1"/>
    </xf>
    <xf numFmtId="0" fontId="8" fillId="2" borderId="4" xfId="0" applyFont="1" applyFill="1" applyBorder="1" applyAlignment="1">
      <alignment wrapText="1"/>
    </xf>
    <xf numFmtId="164" fontId="8" fillId="2" borderId="4" xfId="1" applyNumberFormat="1" applyFont="1" applyFill="1" applyBorder="1"/>
    <xf numFmtId="164" fontId="8" fillId="2" borderId="0" xfId="1" applyNumberFormat="1" applyFont="1" applyFill="1" applyBorder="1"/>
    <xf numFmtId="0" fontId="8" fillId="2" borderId="0" xfId="0" applyFont="1" applyFill="1"/>
    <xf numFmtId="0" fontId="9" fillId="2" borderId="4" xfId="0" applyFont="1" applyFill="1" applyBorder="1"/>
    <xf numFmtId="0" fontId="10" fillId="2" borderId="4" xfId="0" applyFont="1" applyFill="1" applyBorder="1" applyAlignment="1">
      <alignment wrapText="1"/>
    </xf>
    <xf numFmtId="164" fontId="10" fillId="2" borderId="4" xfId="1" applyNumberFormat="1" applyFont="1" applyFill="1" applyBorder="1"/>
    <xf numFmtId="164" fontId="10" fillId="2" borderId="0" xfId="1" applyNumberFormat="1" applyFont="1" applyFill="1" applyBorder="1"/>
    <xf numFmtId="0" fontId="10" fillId="2" borderId="0" xfId="0" applyFont="1" applyFill="1"/>
    <xf numFmtId="49" fontId="11" fillId="2" borderId="4" xfId="0" applyNumberFormat="1" applyFont="1" applyFill="1" applyBorder="1" applyAlignment="1">
      <alignment horizontal="center"/>
    </xf>
    <xf numFmtId="3" fontId="11" fillId="2" borderId="4" xfId="0" applyNumberFormat="1" applyFont="1" applyFill="1" applyBorder="1"/>
    <xf numFmtId="49" fontId="12" fillId="2" borderId="4" xfId="0" applyNumberFormat="1" applyFont="1" applyFill="1" applyBorder="1" applyAlignment="1">
      <alignment horizontal="center"/>
    </xf>
    <xf numFmtId="3" fontId="12" fillId="2" borderId="4" xfId="0" applyNumberFormat="1" applyFont="1" applyFill="1" applyBorder="1"/>
    <xf numFmtId="164" fontId="12" fillId="2" borderId="4" xfId="0" applyNumberFormat="1" applyFont="1" applyFill="1" applyBorder="1"/>
    <xf numFmtId="164" fontId="3" fillId="2" borderId="4" xfId="1" applyNumberFormat="1" applyFont="1" applyFill="1" applyBorder="1"/>
    <xf numFmtId="164" fontId="12" fillId="2" borderId="0" xfId="0" applyNumberFormat="1" applyFont="1" applyFill="1" applyBorder="1"/>
    <xf numFmtId="0" fontId="5" fillId="2" borderId="4" xfId="0" applyFont="1" applyFill="1" applyBorder="1" applyAlignment="1">
      <alignment horizontal="left"/>
    </xf>
    <xf numFmtId="0" fontId="13" fillId="2" borderId="4" xfId="0" applyFont="1" applyFill="1" applyBorder="1" applyAlignment="1">
      <alignment wrapText="1"/>
    </xf>
    <xf numFmtId="0" fontId="3" fillId="2" borderId="4" xfId="0" applyFont="1" applyFill="1" applyBorder="1" applyAlignment="1">
      <alignment horizontal="center" vertical="center"/>
    </xf>
    <xf numFmtId="0" fontId="14" fillId="2" borderId="4" xfId="0" applyFont="1" applyFill="1" applyBorder="1" applyAlignment="1">
      <alignment vertical="center" wrapText="1"/>
    </xf>
    <xf numFmtId="164" fontId="3" fillId="2" borderId="4" xfId="1" applyNumberFormat="1" applyFont="1" applyFill="1" applyBorder="1" applyAlignment="1">
      <alignment vertical="center"/>
    </xf>
    <xf numFmtId="10" fontId="6" fillId="2" borderId="4" xfId="1" applyNumberFormat="1" applyFont="1" applyFill="1" applyBorder="1" applyAlignment="1">
      <alignment vertical="center"/>
    </xf>
    <xf numFmtId="164" fontId="3" fillId="2" borderId="0" xfId="1" applyNumberFormat="1" applyFont="1" applyFill="1" applyBorder="1" applyAlignment="1">
      <alignment vertical="center"/>
    </xf>
    <xf numFmtId="0" fontId="3" fillId="2" borderId="0" xfId="0" applyFont="1" applyFill="1" applyAlignment="1">
      <alignment vertical="center"/>
    </xf>
    <xf numFmtId="164" fontId="3" fillId="2" borderId="0" xfId="1" applyNumberFormat="1" applyFont="1" applyFill="1" applyBorder="1"/>
    <xf numFmtId="0" fontId="15" fillId="2" borderId="4" xfId="0" applyFont="1" applyFill="1" applyBorder="1" applyAlignment="1">
      <alignment horizontal="center"/>
    </xf>
    <xf numFmtId="0" fontId="12" fillId="2" borderId="4" xfId="0" applyFont="1" applyFill="1" applyBorder="1" applyAlignment="1">
      <alignment horizontal="center"/>
    </xf>
    <xf numFmtId="0" fontId="12" fillId="2" borderId="4" xfId="0" applyFont="1" applyFill="1" applyBorder="1"/>
    <xf numFmtId="49" fontId="16" fillId="2" borderId="4" xfId="0" applyNumberFormat="1" applyFont="1" applyFill="1" applyBorder="1" applyAlignment="1">
      <alignment horizontal="center"/>
    </xf>
    <xf numFmtId="3" fontId="16" fillId="2" borderId="4" xfId="0" applyNumberFormat="1" applyFont="1" applyFill="1" applyBorder="1"/>
    <xf numFmtId="49" fontId="9" fillId="2" borderId="4" xfId="0" applyNumberFormat="1" applyFont="1" applyFill="1" applyBorder="1"/>
    <xf numFmtId="3" fontId="17" fillId="2" borderId="4" xfId="0" applyNumberFormat="1" applyFont="1" applyFill="1" applyBorder="1"/>
    <xf numFmtId="164" fontId="18" fillId="2" borderId="4" xfId="1" applyNumberFormat="1" applyFont="1" applyFill="1" applyBorder="1"/>
    <xf numFmtId="164" fontId="18" fillId="2" borderId="0" xfId="1" applyNumberFormat="1" applyFont="1" applyFill="1" applyBorder="1"/>
    <xf numFmtId="0" fontId="15" fillId="0" borderId="4" xfId="0" applyFont="1" applyBorder="1" applyAlignment="1">
      <alignment horizontal="center"/>
    </xf>
    <xf numFmtId="3" fontId="12" fillId="0" borderId="4" xfId="0" applyNumberFormat="1" applyFont="1" applyBorder="1"/>
    <xf numFmtId="164" fontId="6" fillId="2" borderId="4" xfId="1" applyNumberFormat="1" applyFont="1" applyFill="1" applyBorder="1"/>
    <xf numFmtId="3" fontId="12" fillId="2" borderId="4" xfId="0" applyNumberFormat="1" applyFont="1" applyFill="1" applyBorder="1" applyAlignment="1">
      <alignment wrapText="1"/>
    </xf>
    <xf numFmtId="49" fontId="19" fillId="2" borderId="4" xfId="0" applyNumberFormat="1" applyFont="1" applyFill="1" applyBorder="1" applyAlignment="1">
      <alignment horizontal="center"/>
    </xf>
    <xf numFmtId="3" fontId="19" fillId="2" borderId="4" xfId="0" applyNumberFormat="1" applyFont="1" applyFill="1" applyBorder="1"/>
    <xf numFmtId="164" fontId="6" fillId="2" borderId="0" xfId="1" applyNumberFormat="1" applyFont="1" applyFill="1" applyBorder="1"/>
    <xf numFmtId="49" fontId="15" fillId="0" borderId="4" xfId="0" applyNumberFormat="1" applyFont="1" applyBorder="1" applyAlignment="1">
      <alignment horizontal="center"/>
    </xf>
    <xf numFmtId="0" fontId="12" fillId="0" borderId="4" xfId="0" applyFont="1" applyBorder="1"/>
    <xf numFmtId="0" fontId="12" fillId="0" borderId="4" xfId="0" applyFont="1" applyBorder="1" applyAlignment="1">
      <alignment horizontal="center"/>
    </xf>
    <xf numFmtId="0" fontId="12" fillId="0" borderId="4" xfId="0" applyFont="1" applyBorder="1" applyAlignment="1">
      <alignment horizontal="center" vertical="center" wrapText="1"/>
    </xf>
    <xf numFmtId="0" fontId="12" fillId="0" borderId="4" xfId="0" applyFont="1" applyBorder="1" applyAlignment="1">
      <alignment horizontal="left" vertical="center" wrapText="1"/>
    </xf>
    <xf numFmtId="0" fontId="16" fillId="2" borderId="4" xfId="0" applyFont="1" applyFill="1" applyBorder="1" applyAlignment="1">
      <alignment horizontal="center"/>
    </xf>
    <xf numFmtId="0" fontId="11" fillId="0" borderId="4" xfId="0" applyFont="1" applyBorder="1"/>
    <xf numFmtId="0" fontId="15" fillId="0" borderId="4" xfId="0" applyFont="1" applyBorder="1" applyAlignment="1">
      <alignment horizontal="left"/>
    </xf>
    <xf numFmtId="3" fontId="15" fillId="0" borderId="4" xfId="0" applyNumberFormat="1" applyFont="1" applyBorder="1"/>
    <xf numFmtId="49" fontId="12" fillId="0" borderId="4" xfId="0" applyNumberFormat="1" applyFont="1" applyBorder="1" applyAlignment="1">
      <alignment horizontal="center"/>
    </xf>
    <xf numFmtId="49" fontId="12" fillId="0" borderId="4" xfId="0" applyNumberFormat="1" applyFont="1" applyBorder="1" applyAlignment="1">
      <alignment horizontal="center" vertical="center" wrapText="1"/>
    </xf>
    <xf numFmtId="3" fontId="12" fillId="0" borderId="4" xfId="0" applyNumberFormat="1" applyFont="1" applyBorder="1" applyAlignment="1">
      <alignment horizontal="left" vertical="center" wrapText="1"/>
    </xf>
    <xf numFmtId="3" fontId="15" fillId="0" borderId="4" xfId="0" applyNumberFormat="1" applyFont="1" applyBorder="1" applyAlignment="1"/>
    <xf numFmtId="3" fontId="15" fillId="0" borderId="4" xfId="0" applyNumberFormat="1" applyFont="1" applyBorder="1" applyAlignment="1">
      <alignment horizontal="left"/>
    </xf>
    <xf numFmtId="0" fontId="17" fillId="2" borderId="4" xfId="0" applyFont="1" applyFill="1" applyBorder="1"/>
    <xf numFmtId="0" fontId="18" fillId="2" borderId="4" xfId="0" applyFont="1" applyFill="1" applyBorder="1"/>
    <xf numFmtId="49" fontId="20" fillId="2" borderId="4" xfId="0" applyNumberFormat="1" applyFont="1" applyFill="1" applyBorder="1" applyAlignment="1">
      <alignment horizontal="center"/>
    </xf>
    <xf numFmtId="3" fontId="20" fillId="2" borderId="4" xfId="0" applyNumberFormat="1" applyFont="1" applyFill="1" applyBorder="1"/>
    <xf numFmtId="0" fontId="6" fillId="2" borderId="0" xfId="0" applyFont="1" applyFill="1"/>
    <xf numFmtId="0" fontId="15" fillId="0" borderId="4" xfId="0" applyFont="1" applyBorder="1"/>
    <xf numFmtId="49" fontId="12" fillId="0" borderId="4" xfId="0" applyNumberFormat="1" applyFont="1" applyBorder="1" applyAlignment="1">
      <alignment horizontal="center" wrapText="1"/>
    </xf>
    <xf numFmtId="3" fontId="12" fillId="0" borderId="4" xfId="0" applyNumberFormat="1" applyFont="1" applyBorder="1" applyAlignment="1">
      <alignment horizontal="left" wrapText="1"/>
    </xf>
    <xf numFmtId="164" fontId="3" fillId="2" borderId="4" xfId="1" applyNumberFormat="1" applyFont="1" applyFill="1" applyBorder="1" applyAlignment="1"/>
    <xf numFmtId="164" fontId="3" fillId="2" borderId="0" xfId="1" applyNumberFormat="1" applyFont="1" applyFill="1" applyBorder="1" applyAlignment="1"/>
    <xf numFmtId="3" fontId="21" fillId="2" borderId="4" xfId="0" applyNumberFormat="1" applyFont="1" applyFill="1" applyBorder="1"/>
    <xf numFmtId="0" fontId="8" fillId="2" borderId="4" xfId="0" applyFont="1" applyFill="1" applyBorder="1"/>
    <xf numFmtId="164" fontId="22" fillId="2" borderId="4" xfId="1" applyNumberFormat="1" applyFont="1" applyFill="1" applyBorder="1"/>
    <xf numFmtId="49" fontId="15" fillId="2" borderId="4" xfId="0" applyNumberFormat="1" applyFont="1" applyFill="1" applyBorder="1" applyAlignment="1">
      <alignment horizontal="center"/>
    </xf>
    <xf numFmtId="3" fontId="15" fillId="2" borderId="4" xfId="0" applyNumberFormat="1" applyFont="1" applyFill="1" applyBorder="1"/>
    <xf numFmtId="164" fontId="22" fillId="2" borderId="0" xfId="1" applyNumberFormat="1" applyFont="1" applyFill="1" applyBorder="1"/>
    <xf numFmtId="0" fontId="11" fillId="2" borderId="4" xfId="0" applyFont="1" applyFill="1" applyBorder="1"/>
    <xf numFmtId="0" fontId="23" fillId="2" borderId="0" xfId="0" applyFont="1" applyFill="1"/>
    <xf numFmtId="0" fontId="10" fillId="2" borderId="4" xfId="0" applyFont="1" applyFill="1" applyBorder="1"/>
    <xf numFmtId="164" fontId="24" fillId="2" borderId="4" xfId="1" applyNumberFormat="1" applyFont="1" applyFill="1" applyBorder="1"/>
    <xf numFmtId="0" fontId="3" fillId="2" borderId="4" xfId="0" applyFont="1" applyFill="1" applyBorder="1"/>
    <xf numFmtId="0" fontId="25" fillId="2" borderId="0" xfId="0" applyFont="1" applyFill="1"/>
    <xf numFmtId="164" fontId="26" fillId="2" borderId="0" xfId="1" applyNumberFormat="1" applyFont="1" applyFill="1"/>
    <xf numFmtId="10" fontId="26" fillId="2" borderId="0" xfId="1" applyNumberFormat="1" applyFont="1" applyFill="1"/>
    <xf numFmtId="164" fontId="27" fillId="2" borderId="0" xfId="1" applyNumberFormat="1" applyFont="1" applyFill="1" applyAlignment="1">
      <alignment horizontal="center"/>
    </xf>
    <xf numFmtId="164" fontId="25" fillId="2" borderId="0" xfId="1" applyNumberFormat="1" applyFont="1" applyFill="1"/>
    <xf numFmtId="164" fontId="26" fillId="2" borderId="0" xfId="1" applyNumberFormat="1" applyFont="1" applyFill="1" applyAlignment="1">
      <alignment horizontal="center"/>
    </xf>
    <xf numFmtId="164" fontId="5" fillId="2" borderId="0" xfId="1" applyNumberFormat="1"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0"/>
  <sheetViews>
    <sheetView tabSelected="1" topLeftCell="A118" workbookViewId="0">
      <selection activeCell="C139" sqref="C139:F140"/>
    </sheetView>
  </sheetViews>
  <sheetFormatPr defaultRowHeight="12.75" x14ac:dyDescent="0.2"/>
  <cols>
    <col min="1" max="1" width="4.75" style="4" customWidth="1"/>
    <col min="2" max="2" width="38.375" style="4" customWidth="1"/>
    <col min="3" max="3" width="12.5" style="3" customWidth="1"/>
    <col min="4" max="4" width="12" style="3" customWidth="1"/>
    <col min="5" max="6" width="7.625" style="15" customWidth="1"/>
    <col min="7" max="7" width="14" style="16" customWidth="1"/>
    <col min="8" max="8" width="12.5" style="3" hidden="1" customWidth="1"/>
    <col min="9" max="9" width="12" style="3" hidden="1" customWidth="1"/>
    <col min="10" max="16384" width="9" style="4"/>
  </cols>
  <sheetData>
    <row r="1" spans="1:9" ht="17.25" customHeight="1" x14ac:dyDescent="0.2">
      <c r="A1" s="1" t="s">
        <v>0</v>
      </c>
      <c r="B1" s="1"/>
      <c r="C1" s="1"/>
      <c r="D1" s="1"/>
      <c r="E1" s="1"/>
      <c r="F1" s="1"/>
      <c r="G1" s="2"/>
    </row>
    <row r="2" spans="1:9" ht="3.75" customHeight="1" x14ac:dyDescent="0.2">
      <c r="A2" s="5"/>
      <c r="B2" s="5"/>
      <c r="C2" s="5"/>
      <c r="D2" s="6"/>
      <c r="E2" s="7"/>
      <c r="F2" s="8"/>
      <c r="G2" s="9"/>
      <c r="H2" s="5"/>
      <c r="I2" s="6"/>
    </row>
    <row r="3" spans="1:9" s="10" customFormat="1" x14ac:dyDescent="0.2">
      <c r="A3" s="10" t="s">
        <v>1</v>
      </c>
      <c r="C3" s="11"/>
      <c r="D3" s="11"/>
      <c r="E3" s="12"/>
      <c r="F3" s="13"/>
      <c r="G3" s="14"/>
      <c r="H3" s="11"/>
      <c r="I3" s="11"/>
    </row>
    <row r="4" spans="1:9" s="10" customFormat="1" x14ac:dyDescent="0.2">
      <c r="A4" s="10" t="s">
        <v>2</v>
      </c>
      <c r="C4" s="11"/>
      <c r="D4" s="11"/>
      <c r="E4" s="12"/>
      <c r="F4" s="13"/>
      <c r="G4" s="14"/>
      <c r="H4" s="11"/>
      <c r="I4" s="11"/>
    </row>
    <row r="5" spans="1:9" ht="6.75" customHeight="1" x14ac:dyDescent="0.2">
      <c r="E5" s="12"/>
    </row>
    <row r="6" spans="1:9" x14ac:dyDescent="0.2">
      <c r="A6" s="17" t="s">
        <v>3</v>
      </c>
      <c r="B6" s="17"/>
      <c r="C6" s="17"/>
      <c r="D6" s="17"/>
      <c r="E6" s="17"/>
      <c r="F6" s="17"/>
      <c r="G6" s="18"/>
    </row>
    <row r="7" spans="1:9" x14ac:dyDescent="0.2">
      <c r="A7" s="17" t="s">
        <v>4</v>
      </c>
      <c r="B7" s="17"/>
      <c r="C7" s="17"/>
      <c r="D7" s="17"/>
      <c r="E7" s="17"/>
      <c r="F7" s="17"/>
      <c r="G7" s="18"/>
    </row>
    <row r="8" spans="1:9" ht="6" customHeight="1" x14ac:dyDescent="0.2">
      <c r="A8" s="19"/>
      <c r="B8" s="19"/>
      <c r="C8" s="20"/>
      <c r="D8" s="20"/>
      <c r="E8" s="21"/>
      <c r="F8" s="22"/>
      <c r="G8" s="23"/>
      <c r="H8" s="20"/>
      <c r="I8" s="20"/>
    </row>
    <row r="9" spans="1:9" ht="29.25" customHeight="1" x14ac:dyDescent="0.2">
      <c r="A9" s="24" t="s">
        <v>5</v>
      </c>
      <c r="B9" s="24"/>
      <c r="C9" s="24"/>
      <c r="D9" s="24"/>
      <c r="E9" s="24"/>
      <c r="F9" s="24"/>
      <c r="G9" s="23"/>
      <c r="H9" s="20"/>
      <c r="I9" s="20"/>
    </row>
    <row r="10" spans="1:9" s="27" customFormat="1" ht="42" customHeight="1" x14ac:dyDescent="0.2">
      <c r="A10" s="24" t="s">
        <v>6</v>
      </c>
      <c r="B10" s="24"/>
      <c r="C10" s="24"/>
      <c r="D10" s="24"/>
      <c r="E10" s="24"/>
      <c r="F10" s="24"/>
      <c r="G10" s="25"/>
      <c r="H10" s="26" t="s">
        <v>7</v>
      </c>
      <c r="I10" s="26"/>
    </row>
    <row r="11" spans="1:9" s="27" customFormat="1" ht="16.5" customHeight="1" x14ac:dyDescent="0.2">
      <c r="A11" s="28"/>
      <c r="B11" s="28"/>
      <c r="C11" s="28"/>
      <c r="D11" s="29" t="s">
        <v>8</v>
      </c>
      <c r="E11" s="29"/>
      <c r="F11" s="29"/>
      <c r="G11" s="25"/>
      <c r="H11" s="30" t="s">
        <v>9</v>
      </c>
      <c r="I11" s="30"/>
    </row>
    <row r="12" spans="1:9" ht="12.75" customHeight="1" x14ac:dyDescent="0.2">
      <c r="A12" s="31" t="s">
        <v>10</v>
      </c>
      <c r="B12" s="31" t="s">
        <v>11</v>
      </c>
      <c r="C12" s="32" t="s">
        <v>12</v>
      </c>
      <c r="D12" s="32" t="s">
        <v>13</v>
      </c>
      <c r="E12" s="33" t="s">
        <v>14</v>
      </c>
      <c r="F12" s="34" t="s">
        <v>15</v>
      </c>
      <c r="G12" s="35"/>
      <c r="H12" s="36" t="s">
        <v>12</v>
      </c>
      <c r="I12" s="36" t="s">
        <v>16</v>
      </c>
    </row>
    <row r="13" spans="1:9" s="40" customFormat="1" ht="15.75" customHeight="1" x14ac:dyDescent="0.2">
      <c r="A13" s="37"/>
      <c r="B13" s="37"/>
      <c r="C13" s="38"/>
      <c r="D13" s="38"/>
      <c r="E13" s="39"/>
      <c r="F13" s="34"/>
      <c r="G13" s="35"/>
      <c r="H13" s="36"/>
      <c r="I13" s="36"/>
    </row>
    <row r="14" spans="1:9" s="40" customFormat="1" ht="76.5" customHeight="1" x14ac:dyDescent="0.2">
      <c r="A14" s="41"/>
      <c r="B14" s="41"/>
      <c r="C14" s="42"/>
      <c r="D14" s="42"/>
      <c r="E14" s="43"/>
      <c r="F14" s="34"/>
      <c r="G14" s="44"/>
      <c r="H14" s="36"/>
      <c r="I14" s="36"/>
    </row>
    <row r="15" spans="1:9" s="10" customFormat="1" ht="17.25" customHeight="1" x14ac:dyDescent="0.2">
      <c r="A15" s="45" t="s">
        <v>17</v>
      </c>
      <c r="B15" s="46" t="s">
        <v>18</v>
      </c>
      <c r="C15" s="47"/>
      <c r="D15" s="47"/>
      <c r="E15" s="48"/>
      <c r="F15" s="48"/>
      <c r="G15" s="49"/>
      <c r="H15" s="47"/>
      <c r="I15" s="47"/>
    </row>
    <row r="16" spans="1:9" s="10" customFormat="1" ht="17.25" customHeight="1" x14ac:dyDescent="0.2">
      <c r="A16" s="45" t="s">
        <v>19</v>
      </c>
      <c r="B16" s="46" t="s">
        <v>20</v>
      </c>
      <c r="C16" s="47"/>
      <c r="D16" s="47"/>
      <c r="E16" s="48"/>
      <c r="F16" s="48"/>
      <c r="G16" s="49"/>
      <c r="H16" s="47"/>
      <c r="I16" s="47"/>
    </row>
    <row r="17" spans="1:9" s="10" customFormat="1" ht="17.25" customHeight="1" x14ac:dyDescent="0.2">
      <c r="A17" s="45">
        <v>1</v>
      </c>
      <c r="B17" s="46" t="s">
        <v>21</v>
      </c>
      <c r="C17" s="47">
        <f>C18+C98</f>
        <v>10605827000</v>
      </c>
      <c r="D17" s="47">
        <f>D18+D98</f>
        <v>2364285843</v>
      </c>
      <c r="E17" s="50">
        <f>(C17-H17)/H17</f>
        <v>2.4397497438964483E-2</v>
      </c>
      <c r="F17" s="50">
        <f>(D17-I17)/I17</f>
        <v>6.9673801448574213E-2</v>
      </c>
      <c r="G17" s="49"/>
      <c r="H17" s="47">
        <f>H18+H98</f>
        <v>10353234000</v>
      </c>
      <c r="I17" s="47">
        <f>I18+I98</f>
        <v>2210286762</v>
      </c>
    </row>
    <row r="18" spans="1:9" s="55" customFormat="1" ht="17.25" customHeight="1" x14ac:dyDescent="0.2">
      <c r="A18" s="51">
        <v>1.1000000000000001</v>
      </c>
      <c r="B18" s="52" t="s">
        <v>22</v>
      </c>
      <c r="C18" s="53">
        <f>C19+C43+C91</f>
        <v>9350747000</v>
      </c>
      <c r="D18" s="53">
        <f>D19+D43+D91</f>
        <v>2188643724</v>
      </c>
      <c r="E18" s="50">
        <f t="shared" ref="E18:F81" si="0">(C18-H18)/H18</f>
        <v>2.8054294961166289E-2</v>
      </c>
      <c r="F18" s="50">
        <f t="shared" si="0"/>
        <v>1.1677337352020393E-2</v>
      </c>
      <c r="G18" s="54"/>
      <c r="H18" s="53">
        <f>H19+H43+H91</f>
        <v>9095577000</v>
      </c>
      <c r="I18" s="53">
        <f>I19+I43+I91</f>
        <v>2163381192</v>
      </c>
    </row>
    <row r="19" spans="1:9" s="60" customFormat="1" ht="17.25" customHeight="1" x14ac:dyDescent="0.25">
      <c r="A19" s="56" t="s">
        <v>23</v>
      </c>
      <c r="B19" s="57"/>
      <c r="C19" s="58">
        <f>C20+C23+C25+C33+C36+C41</f>
        <v>7635395410</v>
      </c>
      <c r="D19" s="58">
        <f>D20+D23+D25+D33+D36+D41</f>
        <v>1991931046</v>
      </c>
      <c r="E19" s="50">
        <f t="shared" si="0"/>
        <v>2.8828263896939411E-2</v>
      </c>
      <c r="F19" s="50">
        <f t="shared" si="0"/>
        <v>2.1344065718931948E-2</v>
      </c>
      <c r="G19" s="59"/>
      <c r="H19" s="58">
        <f>H20+H23+H25+H33+H36+H41</f>
        <v>7421447950</v>
      </c>
      <c r="I19" s="58">
        <f>I20+I23+I25+I33+I36+I41</f>
        <v>1950303637</v>
      </c>
    </row>
    <row r="20" spans="1:9" s="10" customFormat="1" ht="17.25" customHeight="1" x14ac:dyDescent="0.2">
      <c r="A20" s="61" t="s">
        <v>24</v>
      </c>
      <c r="B20" s="62" t="s">
        <v>25</v>
      </c>
      <c r="C20" s="47">
        <f>SUM(C21:C22)</f>
        <v>4201692000</v>
      </c>
      <c r="D20" s="47">
        <f>SUM(D21:D22)</f>
        <v>1136739500</v>
      </c>
      <c r="E20" s="50">
        <f t="shared" si="0"/>
        <v>4.0979375530523759E-3</v>
      </c>
      <c r="F20" s="50">
        <f t="shared" si="0"/>
        <v>2.9847041274440125E-2</v>
      </c>
      <c r="G20" s="49"/>
      <c r="H20" s="47">
        <f>SUM(H21:H22)</f>
        <v>4184544000</v>
      </c>
      <c r="I20" s="47">
        <f>SUM(I21:I22)</f>
        <v>1103794500</v>
      </c>
    </row>
    <row r="21" spans="1:9" ht="17.25" customHeight="1" x14ac:dyDescent="0.2">
      <c r="A21" s="63" t="s">
        <v>26</v>
      </c>
      <c r="B21" s="64" t="s">
        <v>27</v>
      </c>
      <c r="C21" s="65">
        <v>2567886000</v>
      </c>
      <c r="D21" s="66">
        <v>696873000</v>
      </c>
      <c r="E21" s="50">
        <f t="shared" si="0"/>
        <v>-7.9069616497292484E-3</v>
      </c>
      <c r="F21" s="50">
        <f t="shared" si="0"/>
        <v>5.1772007925497424E-2</v>
      </c>
      <c r="G21" s="67"/>
      <c r="H21" s="65">
        <v>2588352000</v>
      </c>
      <c r="I21" s="66">
        <v>662570400</v>
      </c>
    </row>
    <row r="22" spans="1:9" ht="17.25" customHeight="1" x14ac:dyDescent="0.2">
      <c r="A22" s="63" t="s">
        <v>28</v>
      </c>
      <c r="B22" s="64" t="s">
        <v>29</v>
      </c>
      <c r="C22" s="65">
        <v>1633806000</v>
      </c>
      <c r="D22" s="66">
        <v>439866500</v>
      </c>
      <c r="E22" s="50">
        <f t="shared" si="0"/>
        <v>2.3564834305647441E-2</v>
      </c>
      <c r="F22" s="50">
        <f t="shared" si="0"/>
        <v>-3.076894485138051E-3</v>
      </c>
      <c r="G22" s="67"/>
      <c r="H22" s="65">
        <v>1596192000</v>
      </c>
      <c r="I22" s="66">
        <v>441224100</v>
      </c>
    </row>
    <row r="23" spans="1:9" s="10" customFormat="1" ht="17.25" customHeight="1" x14ac:dyDescent="0.2">
      <c r="A23" s="68">
        <v>6050</v>
      </c>
      <c r="B23" s="69" t="s">
        <v>30</v>
      </c>
      <c r="C23" s="47">
        <f>C24</f>
        <v>166800000</v>
      </c>
      <c r="D23" s="47">
        <f>D24</f>
        <v>0</v>
      </c>
      <c r="E23" s="50">
        <f t="shared" si="0"/>
        <v>2.9714285714285715</v>
      </c>
      <c r="F23" s="50">
        <f t="shared" si="0"/>
        <v>-1</v>
      </c>
      <c r="G23" s="49"/>
      <c r="H23" s="47">
        <f>H24</f>
        <v>42000000</v>
      </c>
      <c r="I23" s="47">
        <f>I24</f>
        <v>10590000</v>
      </c>
    </row>
    <row r="24" spans="1:9" s="75" customFormat="1" ht="24.75" customHeight="1" x14ac:dyDescent="0.2">
      <c r="A24" s="70">
        <v>6051</v>
      </c>
      <c r="B24" s="71" t="s">
        <v>31</v>
      </c>
      <c r="C24" s="72">
        <v>166800000</v>
      </c>
      <c r="D24" s="72"/>
      <c r="E24" s="73">
        <f t="shared" si="0"/>
        <v>2.9714285714285715</v>
      </c>
      <c r="F24" s="73">
        <f t="shared" si="0"/>
        <v>-1</v>
      </c>
      <c r="G24" s="74"/>
      <c r="H24" s="72">
        <v>42000000</v>
      </c>
      <c r="I24" s="72">
        <v>10590000</v>
      </c>
    </row>
    <row r="25" spans="1:9" s="10" customFormat="1" ht="17.25" customHeight="1" x14ac:dyDescent="0.2">
      <c r="A25" s="61" t="s">
        <v>32</v>
      </c>
      <c r="B25" s="62" t="s">
        <v>33</v>
      </c>
      <c r="C25" s="47">
        <f>SUM(C26:C32)</f>
        <v>2089827000</v>
      </c>
      <c r="D25" s="47">
        <f>SUM(D26:D32)</f>
        <v>538858327</v>
      </c>
      <c r="E25" s="50">
        <f t="shared" si="0"/>
        <v>2.990299343957608E-2</v>
      </c>
      <c r="F25" s="50">
        <f t="shared" si="0"/>
        <v>1.2471009364204073E-2</v>
      </c>
      <c r="G25" s="49"/>
      <c r="H25" s="47">
        <f>SUM(H26:H32)</f>
        <v>2029149360</v>
      </c>
      <c r="I25" s="47">
        <f>SUM(I26:I32)</f>
        <v>532220994</v>
      </c>
    </row>
    <row r="26" spans="1:9" ht="17.25" customHeight="1" x14ac:dyDescent="0.2">
      <c r="A26" s="63" t="s">
        <v>34</v>
      </c>
      <c r="B26" s="64" t="s">
        <v>35</v>
      </c>
      <c r="C26" s="66">
        <v>70890000</v>
      </c>
      <c r="D26" s="66">
        <v>18997500</v>
      </c>
      <c r="E26" s="50">
        <f t="shared" si="0"/>
        <v>6.9230769230769235E-2</v>
      </c>
      <c r="F26" s="50">
        <f t="shared" si="0"/>
        <v>8.9025194187279652E-2</v>
      </c>
      <c r="G26" s="76"/>
      <c r="H26" s="66">
        <v>66300000</v>
      </c>
      <c r="I26" s="66">
        <v>17444500</v>
      </c>
    </row>
    <row r="27" spans="1:9" ht="17.25" customHeight="1" x14ac:dyDescent="0.2">
      <c r="A27" s="63" t="s">
        <v>36</v>
      </c>
      <c r="B27" s="64" t="s">
        <v>37</v>
      </c>
      <c r="C27" s="66">
        <v>120096000</v>
      </c>
      <c r="D27" s="66">
        <v>10877000</v>
      </c>
      <c r="E27" s="50">
        <f t="shared" si="0"/>
        <v>-1.301775147928994E-2</v>
      </c>
      <c r="F27" s="50">
        <f t="shared" si="0"/>
        <v>-0.6490950737168113</v>
      </c>
      <c r="G27" s="76"/>
      <c r="H27" s="66">
        <v>121680000</v>
      </c>
      <c r="I27" s="66">
        <v>30997000</v>
      </c>
    </row>
    <row r="28" spans="1:9" ht="17.25" customHeight="1" x14ac:dyDescent="0.2">
      <c r="A28" s="63" t="s">
        <v>38</v>
      </c>
      <c r="B28" s="64" t="s">
        <v>39</v>
      </c>
      <c r="C28" s="66">
        <v>3336000</v>
      </c>
      <c r="D28" s="66">
        <v>11026000</v>
      </c>
      <c r="E28" s="50">
        <f t="shared" si="0"/>
        <v>6.9230769230769235E-2</v>
      </c>
      <c r="F28" s="50">
        <f t="shared" si="0"/>
        <v>12.220623501199041</v>
      </c>
      <c r="G28" s="76"/>
      <c r="H28" s="66">
        <v>3120000</v>
      </c>
      <c r="I28" s="66">
        <v>834000</v>
      </c>
    </row>
    <row r="29" spans="1:9" ht="17.25" customHeight="1" x14ac:dyDescent="0.2">
      <c r="A29" s="63" t="s">
        <v>40</v>
      </c>
      <c r="B29" s="64" t="s">
        <v>41</v>
      </c>
      <c r="C29" s="66">
        <v>1291541000</v>
      </c>
      <c r="D29" s="66">
        <v>335212520</v>
      </c>
      <c r="E29" s="50">
        <f t="shared" si="0"/>
        <v>2.2427783187276857E-2</v>
      </c>
      <c r="F29" s="50">
        <f t="shared" si="0"/>
        <v>-1.1531505135951805E-2</v>
      </c>
      <c r="G29" s="76"/>
      <c r="H29" s="66">
        <v>1263210000</v>
      </c>
      <c r="I29" s="66">
        <v>339123120</v>
      </c>
    </row>
    <row r="30" spans="1:9" ht="17.25" customHeight="1" x14ac:dyDescent="0.2">
      <c r="A30" s="77">
        <v>6113</v>
      </c>
      <c r="B30" s="64" t="s">
        <v>42</v>
      </c>
      <c r="C30" s="66">
        <v>8340000</v>
      </c>
      <c r="D30" s="66">
        <v>1341000</v>
      </c>
      <c r="E30" s="50">
        <f t="shared" si="0"/>
        <v>6.9230769230769235E-2</v>
      </c>
      <c r="F30" s="50">
        <f t="shared" si="0"/>
        <v>7.1942446043165464E-2</v>
      </c>
      <c r="G30" s="76"/>
      <c r="H30" s="66">
        <v>7800000</v>
      </c>
      <c r="I30" s="66">
        <v>1251000</v>
      </c>
    </row>
    <row r="31" spans="1:9" ht="17.25" customHeight="1" x14ac:dyDescent="0.2">
      <c r="A31" s="78">
        <v>6115</v>
      </c>
      <c r="B31" s="79" t="s">
        <v>43</v>
      </c>
      <c r="C31" s="66">
        <v>586450000</v>
      </c>
      <c r="D31" s="66">
        <v>161404307</v>
      </c>
      <c r="E31" s="50">
        <f t="shared" si="0"/>
        <v>5.1519337412823142E-2</v>
      </c>
      <c r="F31" s="50">
        <f t="shared" si="0"/>
        <v>0.13209477100220693</v>
      </c>
      <c r="G31" s="76"/>
      <c r="H31" s="66">
        <v>557716800</v>
      </c>
      <c r="I31" s="66">
        <v>142571374</v>
      </c>
    </row>
    <row r="32" spans="1:9" ht="17.25" customHeight="1" x14ac:dyDescent="0.2">
      <c r="A32" s="78">
        <v>6115</v>
      </c>
      <c r="B32" s="79" t="s">
        <v>44</v>
      </c>
      <c r="C32" s="66">
        <v>9174000</v>
      </c>
      <c r="D32" s="66"/>
      <c r="E32" s="50">
        <f t="shared" si="0"/>
        <v>-1.5935537019874369E-2</v>
      </c>
      <c r="F32" s="50">
        <v>0</v>
      </c>
      <c r="G32" s="76"/>
      <c r="H32" s="66">
        <v>9322560</v>
      </c>
      <c r="I32" s="66"/>
    </row>
    <row r="33" spans="1:9" s="10" customFormat="1" ht="17.25" customHeight="1" x14ac:dyDescent="0.2">
      <c r="A33" s="61" t="s">
        <v>45</v>
      </c>
      <c r="B33" s="62" t="s">
        <v>46</v>
      </c>
      <c r="C33" s="47">
        <f>SUM(C34:C35)</f>
        <v>15048000</v>
      </c>
      <c r="D33" s="47">
        <f>SUM(D34:D35)</f>
        <v>2620000</v>
      </c>
      <c r="E33" s="50">
        <f t="shared" si="0"/>
        <v>-3.2407407407407406E-2</v>
      </c>
      <c r="F33" s="50">
        <v>0</v>
      </c>
      <c r="G33" s="49"/>
      <c r="H33" s="47">
        <f>SUM(H34:H35)</f>
        <v>15552000</v>
      </c>
      <c r="I33" s="47">
        <f>SUM(I34:I35)</f>
        <v>0</v>
      </c>
    </row>
    <row r="34" spans="1:9" ht="17.25" customHeight="1" x14ac:dyDescent="0.2">
      <c r="A34" s="63" t="s">
        <v>47</v>
      </c>
      <c r="B34" s="64" t="s">
        <v>48</v>
      </c>
      <c r="C34" s="66">
        <v>9000000</v>
      </c>
      <c r="D34" s="66">
        <v>2620000</v>
      </c>
      <c r="E34" s="50">
        <f t="shared" si="0"/>
        <v>0</v>
      </c>
      <c r="F34" s="50">
        <v>0</v>
      </c>
      <c r="G34" s="76"/>
      <c r="H34" s="66">
        <v>9000000</v>
      </c>
      <c r="I34" s="66">
        <v>0</v>
      </c>
    </row>
    <row r="35" spans="1:9" ht="17.25" customHeight="1" x14ac:dyDescent="0.2">
      <c r="A35" s="63" t="s">
        <v>49</v>
      </c>
      <c r="B35" s="64" t="s">
        <v>50</v>
      </c>
      <c r="C35" s="66">
        <v>6048000</v>
      </c>
      <c r="D35" s="66">
        <v>0</v>
      </c>
      <c r="E35" s="50">
        <f t="shared" si="0"/>
        <v>-7.6923076923076927E-2</v>
      </c>
      <c r="F35" s="50">
        <v>0</v>
      </c>
      <c r="G35" s="76"/>
      <c r="H35" s="66">
        <v>6552000</v>
      </c>
      <c r="I35" s="66">
        <v>0</v>
      </c>
    </row>
    <row r="36" spans="1:9" s="10" customFormat="1" ht="17.25" customHeight="1" x14ac:dyDescent="0.2">
      <c r="A36" s="61" t="s">
        <v>51</v>
      </c>
      <c r="B36" s="62" t="s">
        <v>52</v>
      </c>
      <c r="C36" s="47">
        <f>SUM(C37:C40)</f>
        <v>1144028410</v>
      </c>
      <c r="D36" s="47">
        <f>SUM(D37:D40)</f>
        <v>309213219</v>
      </c>
      <c r="E36" s="50">
        <f t="shared" si="0"/>
        <v>1.0444968157156398E-2</v>
      </c>
      <c r="F36" s="50">
        <f t="shared" si="0"/>
        <v>3.3473055345801396E-2</v>
      </c>
      <c r="G36" s="49"/>
      <c r="H36" s="47">
        <f>SUM(H37:H40)</f>
        <v>1132202590</v>
      </c>
      <c r="I36" s="47">
        <f>SUM(I37:I40)</f>
        <v>299198143</v>
      </c>
    </row>
    <row r="37" spans="1:9" ht="17.25" customHeight="1" x14ac:dyDescent="0.2">
      <c r="A37" s="63" t="s">
        <v>53</v>
      </c>
      <c r="B37" s="64" t="s">
        <v>54</v>
      </c>
      <c r="C37" s="66">
        <f>851936050</f>
        <v>851936050</v>
      </c>
      <c r="D37" s="66">
        <v>230499729</v>
      </c>
      <c r="E37" s="50">
        <f t="shared" si="0"/>
        <v>1.0444968514140202E-2</v>
      </c>
      <c r="F37" s="50">
        <f t="shared" si="0"/>
        <v>3.3538071861210911E-2</v>
      </c>
      <c r="G37" s="76"/>
      <c r="H37" s="66">
        <v>843129588</v>
      </c>
      <c r="I37" s="66">
        <v>223020066</v>
      </c>
    </row>
    <row r="38" spans="1:9" ht="17.25" customHeight="1" x14ac:dyDescent="0.2">
      <c r="A38" s="63" t="s">
        <v>55</v>
      </c>
      <c r="B38" s="64" t="s">
        <v>56</v>
      </c>
      <c r="C38" s="66">
        <v>146046180</v>
      </c>
      <c r="D38" s="66">
        <v>39514238</v>
      </c>
      <c r="E38" s="50">
        <f t="shared" si="0"/>
        <v>1.0444967115953637E-2</v>
      </c>
      <c r="F38" s="50">
        <f t="shared" si="0"/>
        <v>3.3538020442136295E-2</v>
      </c>
      <c r="G38" s="76"/>
      <c r="H38" s="66">
        <v>144536501</v>
      </c>
      <c r="I38" s="66">
        <v>38232012</v>
      </c>
    </row>
    <row r="39" spans="1:9" ht="17.25" customHeight="1" x14ac:dyDescent="0.2">
      <c r="A39" s="63" t="s">
        <v>57</v>
      </c>
      <c r="B39" s="64" t="s">
        <v>58</v>
      </c>
      <c r="C39" s="66">
        <v>97364120</v>
      </c>
      <c r="D39" s="66">
        <v>26336827</v>
      </c>
      <c r="E39" s="50">
        <f t="shared" si="0"/>
        <v>1.0444970611420055E-2</v>
      </c>
      <c r="F39" s="50">
        <f t="shared" si="0"/>
        <v>3.3302721550570825E-2</v>
      </c>
      <c r="G39" s="76"/>
      <c r="H39" s="66">
        <v>96357667</v>
      </c>
      <c r="I39" s="66">
        <v>25488007</v>
      </c>
    </row>
    <row r="40" spans="1:9" ht="17.25" customHeight="1" x14ac:dyDescent="0.2">
      <c r="A40" s="63" t="s">
        <v>59</v>
      </c>
      <c r="B40" s="64" t="s">
        <v>60</v>
      </c>
      <c r="C40" s="66">
        <v>48682060</v>
      </c>
      <c r="D40" s="66">
        <v>12862425</v>
      </c>
      <c r="E40" s="50">
        <f t="shared" si="0"/>
        <v>1.0444960125020875E-2</v>
      </c>
      <c r="F40" s="50">
        <f t="shared" si="0"/>
        <v>3.2458269178069328E-2</v>
      </c>
      <c r="G40" s="76"/>
      <c r="H40" s="66">
        <v>48178834</v>
      </c>
      <c r="I40" s="66">
        <v>12458058</v>
      </c>
    </row>
    <row r="41" spans="1:9" s="10" customFormat="1" ht="17.25" customHeight="1" x14ac:dyDescent="0.2">
      <c r="A41" s="80" t="s">
        <v>61</v>
      </c>
      <c r="B41" s="81" t="s">
        <v>62</v>
      </c>
      <c r="C41" s="47">
        <f>C42</f>
        <v>18000000</v>
      </c>
      <c r="D41" s="47">
        <f>D42</f>
        <v>4500000</v>
      </c>
      <c r="E41" s="50">
        <f t="shared" si="0"/>
        <v>0</v>
      </c>
      <c r="F41" s="50">
        <f t="shared" si="0"/>
        <v>0</v>
      </c>
      <c r="G41" s="49"/>
      <c r="H41" s="47">
        <f>H42</f>
        <v>18000000</v>
      </c>
      <c r="I41" s="47">
        <f>I42</f>
        <v>4500000</v>
      </c>
    </row>
    <row r="42" spans="1:9" ht="17.25" customHeight="1" x14ac:dyDescent="0.2">
      <c r="A42" s="63" t="s">
        <v>63</v>
      </c>
      <c r="B42" s="64" t="s">
        <v>64</v>
      </c>
      <c r="C42" s="66">
        <v>18000000</v>
      </c>
      <c r="D42" s="66">
        <v>4500000</v>
      </c>
      <c r="E42" s="50">
        <f t="shared" si="0"/>
        <v>0</v>
      </c>
      <c r="F42" s="50">
        <f t="shared" si="0"/>
        <v>0</v>
      </c>
      <c r="G42" s="76"/>
      <c r="H42" s="66">
        <v>18000000</v>
      </c>
      <c r="I42" s="66">
        <v>4500000</v>
      </c>
    </row>
    <row r="43" spans="1:9" s="60" customFormat="1" ht="17.25" customHeight="1" x14ac:dyDescent="0.25">
      <c r="A43" s="82" t="s">
        <v>65</v>
      </c>
      <c r="B43" s="83"/>
      <c r="C43" s="84">
        <f>C44+C49+C53+C58+C62+C68+C73+C80+C83</f>
        <v>1422511590</v>
      </c>
      <c r="D43" s="84">
        <f>D44+D49+D53+D58+D62+D68+D73+D80+D83</f>
        <v>149685078</v>
      </c>
      <c r="E43" s="50">
        <f t="shared" si="0"/>
        <v>4.6511475980770975E-2</v>
      </c>
      <c r="F43" s="50">
        <f t="shared" si="0"/>
        <v>-0.20681058040848432</v>
      </c>
      <c r="G43" s="85"/>
      <c r="H43" s="84">
        <f>H44+H49+H53+H58+H62+H68+H73+H80+H83</f>
        <v>1359289050</v>
      </c>
      <c r="I43" s="84">
        <f>I44+I49+I53+I58+I62+I68+I73+I80+I83</f>
        <v>188712903</v>
      </c>
    </row>
    <row r="44" spans="1:9" s="10" customFormat="1" ht="17.25" customHeight="1" x14ac:dyDescent="0.2">
      <c r="A44" s="61" t="s">
        <v>66</v>
      </c>
      <c r="B44" s="62" t="s">
        <v>67</v>
      </c>
      <c r="C44" s="47">
        <f>SUM(C45:C48)</f>
        <v>102000000</v>
      </c>
      <c r="D44" s="47">
        <f>SUM(D45:D48)</f>
        <v>8159303</v>
      </c>
      <c r="E44" s="50">
        <f t="shared" si="0"/>
        <v>0</v>
      </c>
      <c r="F44" s="50">
        <f t="shared" si="0"/>
        <v>0.18596140703085187</v>
      </c>
      <c r="G44" s="49"/>
      <c r="H44" s="47">
        <f>SUM(H45:H48)</f>
        <v>102000000</v>
      </c>
      <c r="I44" s="47">
        <f>SUM(I45:I48)</f>
        <v>6879906</v>
      </c>
    </row>
    <row r="45" spans="1:9" ht="17.25" customHeight="1" x14ac:dyDescent="0.2">
      <c r="A45" s="63" t="s">
        <v>68</v>
      </c>
      <c r="B45" s="64" t="s">
        <v>69</v>
      </c>
      <c r="C45" s="66">
        <v>60000000</v>
      </c>
      <c r="D45" s="66">
        <v>3329303</v>
      </c>
      <c r="E45" s="50">
        <f t="shared" si="0"/>
        <v>0</v>
      </c>
      <c r="F45" s="50">
        <f t="shared" si="0"/>
        <v>0.11314197102817675</v>
      </c>
      <c r="G45" s="76"/>
      <c r="H45" s="66">
        <v>60000000</v>
      </c>
      <c r="I45" s="66">
        <v>2990906</v>
      </c>
    </row>
    <row r="46" spans="1:9" ht="17.25" customHeight="1" x14ac:dyDescent="0.2">
      <c r="A46" s="63" t="s">
        <v>70</v>
      </c>
      <c r="B46" s="64" t="s">
        <v>71</v>
      </c>
      <c r="C46" s="66">
        <v>30000000</v>
      </c>
      <c r="D46" s="66">
        <v>4830000</v>
      </c>
      <c r="E46" s="50">
        <f t="shared" si="0"/>
        <v>0</v>
      </c>
      <c r="F46" s="50">
        <f t="shared" si="0"/>
        <v>2.5281227173119065</v>
      </c>
      <c r="G46" s="76"/>
      <c r="H46" s="66">
        <v>30000000</v>
      </c>
      <c r="I46" s="66">
        <v>1369000</v>
      </c>
    </row>
    <row r="47" spans="1:9" ht="17.25" customHeight="1" x14ac:dyDescent="0.2">
      <c r="A47" s="63" t="s">
        <v>72</v>
      </c>
      <c r="B47" s="64" t="s">
        <v>73</v>
      </c>
      <c r="C47" s="66">
        <v>4000000</v>
      </c>
      <c r="D47" s="66">
        <v>0</v>
      </c>
      <c r="E47" s="50">
        <f t="shared" si="0"/>
        <v>0</v>
      </c>
      <c r="F47" s="50">
        <v>0</v>
      </c>
      <c r="G47" s="76"/>
      <c r="H47" s="66">
        <v>4000000</v>
      </c>
      <c r="I47" s="66">
        <v>0</v>
      </c>
    </row>
    <row r="48" spans="1:9" ht="17.25" customHeight="1" x14ac:dyDescent="0.2">
      <c r="A48" s="63" t="s">
        <v>74</v>
      </c>
      <c r="B48" s="64" t="s">
        <v>75</v>
      </c>
      <c r="C48" s="66">
        <v>8000000</v>
      </c>
      <c r="D48" s="66">
        <v>0</v>
      </c>
      <c r="E48" s="50">
        <f t="shared" si="0"/>
        <v>0</v>
      </c>
      <c r="F48" s="50">
        <f t="shared" si="0"/>
        <v>-1</v>
      </c>
      <c r="G48" s="76"/>
      <c r="H48" s="66">
        <v>8000000</v>
      </c>
      <c r="I48" s="66">
        <v>2520000</v>
      </c>
    </row>
    <row r="49" spans="1:9" s="10" customFormat="1" ht="17.25" customHeight="1" x14ac:dyDescent="0.2">
      <c r="A49" s="61" t="s">
        <v>76</v>
      </c>
      <c r="B49" s="62" t="s">
        <v>77</v>
      </c>
      <c r="C49" s="47">
        <f>SUM(C50:C52)</f>
        <v>200000000</v>
      </c>
      <c r="D49" s="47">
        <f>SUM(D50:D52)</f>
        <v>39084000</v>
      </c>
      <c r="E49" s="50">
        <f t="shared" si="0"/>
        <v>5.2631578947368418E-2</v>
      </c>
      <c r="F49" s="50">
        <f t="shared" si="0"/>
        <v>-0.24285160790391322</v>
      </c>
      <c r="G49" s="49"/>
      <c r="H49" s="47">
        <f>SUM(H50:H52)</f>
        <v>190000000</v>
      </c>
      <c r="I49" s="47">
        <f>SUM(I50:I52)</f>
        <v>51620000</v>
      </c>
    </row>
    <row r="50" spans="1:9" ht="17.25" customHeight="1" x14ac:dyDescent="0.2">
      <c r="A50" s="63" t="s">
        <v>78</v>
      </c>
      <c r="B50" s="64" t="s">
        <v>79</v>
      </c>
      <c r="C50" s="66">
        <v>60000000</v>
      </c>
      <c r="D50" s="66">
        <v>3939000</v>
      </c>
      <c r="E50" s="50">
        <f t="shared" si="0"/>
        <v>0</v>
      </c>
      <c r="F50" s="50">
        <f t="shared" si="0"/>
        <v>6.1302681992337167E-3</v>
      </c>
      <c r="G50" s="76"/>
      <c r="H50" s="66">
        <v>60000000</v>
      </c>
      <c r="I50" s="66">
        <v>3915000</v>
      </c>
    </row>
    <row r="51" spans="1:9" ht="17.25" customHeight="1" x14ac:dyDescent="0.2">
      <c r="A51" s="63" t="s">
        <v>80</v>
      </c>
      <c r="B51" s="64" t="s">
        <v>81</v>
      </c>
      <c r="C51" s="66">
        <v>40000000</v>
      </c>
      <c r="D51" s="66"/>
      <c r="E51" s="50">
        <f t="shared" si="0"/>
        <v>0</v>
      </c>
      <c r="F51" s="50">
        <v>0</v>
      </c>
      <c r="G51" s="76"/>
      <c r="H51" s="66">
        <v>40000000</v>
      </c>
      <c r="I51" s="66"/>
    </row>
    <row r="52" spans="1:9" ht="17.25" customHeight="1" x14ac:dyDescent="0.2">
      <c r="A52" s="63" t="s">
        <v>82</v>
      </c>
      <c r="B52" s="64" t="s">
        <v>83</v>
      </c>
      <c r="C52" s="66">
        <v>100000000</v>
      </c>
      <c r="D52" s="66">
        <v>35145000</v>
      </c>
      <c r="E52" s="50">
        <f t="shared" si="0"/>
        <v>0.1111111111111111</v>
      </c>
      <c r="F52" s="50">
        <f t="shared" si="0"/>
        <v>-0.263284770988366</v>
      </c>
      <c r="G52" s="76"/>
      <c r="H52" s="66">
        <v>90000000</v>
      </c>
      <c r="I52" s="66">
        <v>47705000</v>
      </c>
    </row>
    <row r="53" spans="1:9" s="10" customFormat="1" ht="17.25" customHeight="1" x14ac:dyDescent="0.2">
      <c r="A53" s="61" t="s">
        <v>84</v>
      </c>
      <c r="B53" s="62" t="s">
        <v>85</v>
      </c>
      <c r="C53" s="47">
        <f>SUM(C54:C57)</f>
        <v>23200000</v>
      </c>
      <c r="D53" s="47">
        <f>SUM(D54:D57)</f>
        <v>4940975</v>
      </c>
      <c r="E53" s="50">
        <f t="shared" si="0"/>
        <v>0</v>
      </c>
      <c r="F53" s="50">
        <f t="shared" si="0"/>
        <v>0.28973606609454405</v>
      </c>
      <c r="G53" s="49"/>
      <c r="H53" s="47">
        <f>SUM(H54:H57)</f>
        <v>23200000</v>
      </c>
      <c r="I53" s="47">
        <f>SUM(I54:I57)</f>
        <v>3830997</v>
      </c>
    </row>
    <row r="54" spans="1:9" ht="17.25" customHeight="1" x14ac:dyDescent="0.2">
      <c r="A54" s="86">
        <v>6601</v>
      </c>
      <c r="B54" s="87" t="s">
        <v>86</v>
      </c>
      <c r="C54" s="66">
        <v>6000000</v>
      </c>
      <c r="D54" s="66">
        <v>180375</v>
      </c>
      <c r="E54" s="50">
        <f t="shared" si="0"/>
        <v>0</v>
      </c>
      <c r="F54" s="50">
        <f t="shared" si="0"/>
        <v>-0.32367068245987018</v>
      </c>
      <c r="G54" s="76"/>
      <c r="H54" s="66">
        <v>6000000</v>
      </c>
      <c r="I54" s="66">
        <v>266697</v>
      </c>
    </row>
    <row r="55" spans="1:9" ht="17.25" customHeight="1" x14ac:dyDescent="0.2">
      <c r="A55" s="86">
        <v>6605</v>
      </c>
      <c r="B55" s="87" t="s">
        <v>87</v>
      </c>
      <c r="C55" s="66">
        <v>4000000</v>
      </c>
      <c r="D55" s="66">
        <v>810000</v>
      </c>
      <c r="E55" s="50">
        <f t="shared" si="0"/>
        <v>0</v>
      </c>
      <c r="F55" s="50">
        <f t="shared" si="0"/>
        <v>0</v>
      </c>
      <c r="G55" s="76"/>
      <c r="H55" s="66">
        <v>4000000</v>
      </c>
      <c r="I55" s="66">
        <v>810000</v>
      </c>
    </row>
    <row r="56" spans="1:9" ht="17.25" customHeight="1" x14ac:dyDescent="0.2">
      <c r="A56" s="86">
        <v>6608</v>
      </c>
      <c r="B56" s="87" t="s">
        <v>88</v>
      </c>
      <c r="C56" s="66">
        <v>6000000</v>
      </c>
      <c r="D56" s="66">
        <v>2150600</v>
      </c>
      <c r="E56" s="50">
        <f t="shared" si="0"/>
        <v>0</v>
      </c>
      <c r="F56" s="50">
        <f t="shared" si="0"/>
        <v>1.2535890181284712</v>
      </c>
      <c r="G56" s="76"/>
      <c r="H56" s="66">
        <v>6000000</v>
      </c>
      <c r="I56" s="66">
        <v>954300</v>
      </c>
    </row>
    <row r="57" spans="1:9" ht="17.25" customHeight="1" x14ac:dyDescent="0.2">
      <c r="A57" s="86">
        <v>6618</v>
      </c>
      <c r="B57" s="87" t="s">
        <v>89</v>
      </c>
      <c r="C57" s="66">
        <v>7200000</v>
      </c>
      <c r="D57" s="66">
        <v>1800000</v>
      </c>
      <c r="E57" s="50">
        <f t="shared" si="0"/>
        <v>0</v>
      </c>
      <c r="F57" s="50">
        <f t="shared" si="0"/>
        <v>0</v>
      </c>
      <c r="G57" s="76"/>
      <c r="H57" s="66">
        <v>7200000</v>
      </c>
      <c r="I57" s="66">
        <v>1800000</v>
      </c>
    </row>
    <row r="58" spans="1:9" s="10" customFormat="1" ht="17.25" customHeight="1" x14ac:dyDescent="0.2">
      <c r="A58" s="61" t="s">
        <v>90</v>
      </c>
      <c r="B58" s="62" t="s">
        <v>91</v>
      </c>
      <c r="C58" s="47">
        <f>SUM(C59:C61)</f>
        <v>4880000</v>
      </c>
      <c r="D58" s="47">
        <f>SUM(D59:D61)</f>
        <v>6637000</v>
      </c>
      <c r="E58" s="50">
        <f t="shared" si="0"/>
        <v>4.1844577284372332E-2</v>
      </c>
      <c r="F58" s="50">
        <v>0</v>
      </c>
      <c r="G58" s="49"/>
      <c r="H58" s="47">
        <f>SUM(H59:H61)</f>
        <v>4684000</v>
      </c>
      <c r="I58" s="47">
        <f>SUM(I59:I61)</f>
        <v>0</v>
      </c>
    </row>
    <row r="59" spans="1:9" ht="17.25" customHeight="1" x14ac:dyDescent="0.2">
      <c r="A59" s="63" t="s">
        <v>92</v>
      </c>
      <c r="B59" s="64" t="s">
        <v>93</v>
      </c>
      <c r="C59" s="66">
        <v>500000</v>
      </c>
      <c r="D59" s="88">
        <v>4060000</v>
      </c>
      <c r="E59" s="50">
        <f t="shared" si="0"/>
        <v>0</v>
      </c>
      <c r="F59" s="50">
        <v>0</v>
      </c>
      <c r="G59" s="76"/>
      <c r="H59" s="66">
        <v>500000</v>
      </c>
      <c r="I59" s="47">
        <v>0</v>
      </c>
    </row>
    <row r="60" spans="1:9" ht="17.25" customHeight="1" x14ac:dyDescent="0.2">
      <c r="A60" s="63" t="s">
        <v>94</v>
      </c>
      <c r="B60" s="64" t="s">
        <v>95</v>
      </c>
      <c r="C60" s="66">
        <v>2380000</v>
      </c>
      <c r="D60" s="88">
        <v>0</v>
      </c>
      <c r="E60" s="50">
        <f t="shared" si="0"/>
        <v>8.9743589743589744E-2</v>
      </c>
      <c r="F60" s="50">
        <v>0</v>
      </c>
      <c r="G60" s="76"/>
      <c r="H60" s="66">
        <v>2184000</v>
      </c>
      <c r="I60" s="66">
        <v>0</v>
      </c>
    </row>
    <row r="61" spans="1:9" ht="17.25" customHeight="1" x14ac:dyDescent="0.2">
      <c r="A61" s="63" t="s">
        <v>94</v>
      </c>
      <c r="B61" s="64" t="s">
        <v>96</v>
      </c>
      <c r="C61" s="66">
        <v>2000000</v>
      </c>
      <c r="D61" s="88">
        <v>2577000</v>
      </c>
      <c r="E61" s="50">
        <f t="shared" si="0"/>
        <v>0</v>
      </c>
      <c r="F61" s="50">
        <v>0</v>
      </c>
      <c r="G61" s="76"/>
      <c r="H61" s="66">
        <v>2000000</v>
      </c>
      <c r="I61" s="66">
        <v>0</v>
      </c>
    </row>
    <row r="62" spans="1:9" s="10" customFormat="1" ht="17.25" customHeight="1" x14ac:dyDescent="0.2">
      <c r="A62" s="61" t="s">
        <v>97</v>
      </c>
      <c r="B62" s="62" t="s">
        <v>98</v>
      </c>
      <c r="C62" s="47">
        <f>SUM(C63:C67)</f>
        <v>126000000</v>
      </c>
      <c r="D62" s="47">
        <f>SUM(D63:D67)</f>
        <v>17956000</v>
      </c>
      <c r="E62" s="50">
        <f t="shared" si="0"/>
        <v>0.75</v>
      </c>
      <c r="F62" s="50">
        <f t="shared" si="0"/>
        <v>-0.23159876754536118</v>
      </c>
      <c r="G62" s="49"/>
      <c r="H62" s="47">
        <f>SUM(H63:H67)</f>
        <v>72000000</v>
      </c>
      <c r="I62" s="47">
        <f>SUM(I63:I67)</f>
        <v>23368000</v>
      </c>
    </row>
    <row r="63" spans="1:9" ht="17.25" customHeight="1" x14ac:dyDescent="0.2">
      <c r="A63" s="63" t="s">
        <v>99</v>
      </c>
      <c r="B63" s="64" t="s">
        <v>100</v>
      </c>
      <c r="C63" s="66">
        <v>28000000</v>
      </c>
      <c r="D63" s="66">
        <v>96000</v>
      </c>
      <c r="E63" s="50">
        <f t="shared" si="0"/>
        <v>1.8</v>
      </c>
      <c r="F63" s="50">
        <f t="shared" si="0"/>
        <v>-0.66666666666666663</v>
      </c>
      <c r="G63" s="76"/>
      <c r="H63" s="66">
        <v>10000000</v>
      </c>
      <c r="I63" s="66">
        <v>288000</v>
      </c>
    </row>
    <row r="64" spans="1:9" ht="17.25" customHeight="1" x14ac:dyDescent="0.2">
      <c r="A64" s="63" t="s">
        <v>101</v>
      </c>
      <c r="B64" s="64" t="s">
        <v>102</v>
      </c>
      <c r="C64" s="66">
        <v>40000000</v>
      </c>
      <c r="D64" s="66">
        <v>3310000</v>
      </c>
      <c r="E64" s="50">
        <f t="shared" si="0"/>
        <v>0.25</v>
      </c>
      <c r="F64" s="50">
        <f t="shared" si="0"/>
        <v>-0.14690721649484537</v>
      </c>
      <c r="G64" s="76"/>
      <c r="H64" s="66">
        <v>32000000</v>
      </c>
      <c r="I64" s="66">
        <v>3880000</v>
      </c>
    </row>
    <row r="65" spans="1:9" ht="17.25" customHeight="1" x14ac:dyDescent="0.2">
      <c r="A65" s="63" t="s">
        <v>103</v>
      </c>
      <c r="B65" s="64" t="s">
        <v>104</v>
      </c>
      <c r="C65" s="66">
        <v>20000000</v>
      </c>
      <c r="D65" s="66">
        <v>7050000</v>
      </c>
      <c r="E65" s="50">
        <f t="shared" si="0"/>
        <v>1.5</v>
      </c>
      <c r="F65" s="50">
        <f t="shared" si="0"/>
        <v>-0.39743589743589741</v>
      </c>
      <c r="G65" s="76"/>
      <c r="H65" s="66">
        <v>8000000</v>
      </c>
      <c r="I65" s="66">
        <v>11700000</v>
      </c>
    </row>
    <row r="66" spans="1:9" ht="17.25" customHeight="1" x14ac:dyDescent="0.2">
      <c r="A66" s="63" t="s">
        <v>105</v>
      </c>
      <c r="B66" s="64" t="s">
        <v>106</v>
      </c>
      <c r="C66" s="66">
        <v>30000000</v>
      </c>
      <c r="D66" s="66">
        <v>7500000</v>
      </c>
      <c r="E66" s="50">
        <f t="shared" si="0"/>
        <v>0.5</v>
      </c>
      <c r="F66" s="50">
        <f t="shared" si="0"/>
        <v>0</v>
      </c>
      <c r="G66" s="76"/>
      <c r="H66" s="66">
        <v>20000000</v>
      </c>
      <c r="I66" s="66">
        <v>7500000</v>
      </c>
    </row>
    <row r="67" spans="1:9" ht="17.25" customHeight="1" x14ac:dyDescent="0.2">
      <c r="A67" s="63" t="s">
        <v>107</v>
      </c>
      <c r="B67" s="64" t="s">
        <v>108</v>
      </c>
      <c r="C67" s="66">
        <v>8000000</v>
      </c>
      <c r="D67" s="66">
        <v>0</v>
      </c>
      <c r="E67" s="50">
        <f t="shared" si="0"/>
        <v>3</v>
      </c>
      <c r="F67" s="50">
        <v>0</v>
      </c>
      <c r="G67" s="76"/>
      <c r="H67" s="66">
        <v>2000000</v>
      </c>
      <c r="I67" s="66">
        <v>0</v>
      </c>
    </row>
    <row r="68" spans="1:9" s="10" customFormat="1" ht="17.25" customHeight="1" x14ac:dyDescent="0.2">
      <c r="A68" s="61" t="s">
        <v>109</v>
      </c>
      <c r="B68" s="62" t="s">
        <v>110</v>
      </c>
      <c r="C68" s="47">
        <f>SUM(C69:C72)</f>
        <v>111947600</v>
      </c>
      <c r="D68" s="47">
        <f>SUM(D69:D72)</f>
        <v>11745800</v>
      </c>
      <c r="E68" s="50">
        <f t="shared" si="0"/>
        <v>1.2389520000000001</v>
      </c>
      <c r="F68" s="50">
        <v>0</v>
      </c>
      <c r="G68" s="49"/>
      <c r="H68" s="47">
        <f>SUM(H69:H71)</f>
        <v>50000000</v>
      </c>
      <c r="I68" s="47">
        <f>SUM(I69:I71)</f>
        <v>0</v>
      </c>
    </row>
    <row r="69" spans="1:9" ht="17.25" customHeight="1" x14ac:dyDescent="0.2">
      <c r="A69" s="63" t="s">
        <v>111</v>
      </c>
      <c r="B69" s="64" t="s">
        <v>112</v>
      </c>
      <c r="C69" s="66">
        <v>10000000</v>
      </c>
      <c r="D69" s="66">
        <v>0</v>
      </c>
      <c r="E69" s="50">
        <f t="shared" si="0"/>
        <v>0</v>
      </c>
      <c r="F69" s="50">
        <v>0</v>
      </c>
      <c r="G69" s="76"/>
      <c r="H69" s="66">
        <v>10000000</v>
      </c>
      <c r="I69" s="66">
        <v>0</v>
      </c>
    </row>
    <row r="70" spans="1:9" ht="17.25" customHeight="1" x14ac:dyDescent="0.2">
      <c r="A70" s="63" t="s">
        <v>113</v>
      </c>
      <c r="B70" s="64" t="s">
        <v>114</v>
      </c>
      <c r="C70" s="66">
        <v>40000000</v>
      </c>
      <c r="D70" s="66">
        <v>0</v>
      </c>
      <c r="E70" s="50">
        <f t="shared" si="0"/>
        <v>0</v>
      </c>
      <c r="F70" s="50">
        <v>0</v>
      </c>
      <c r="G70" s="76"/>
      <c r="H70" s="66">
        <v>40000000</v>
      </c>
      <c r="I70" s="66">
        <v>0</v>
      </c>
    </row>
    <row r="71" spans="1:9" ht="17.25" customHeight="1" x14ac:dyDescent="0.2">
      <c r="A71" s="63" t="s">
        <v>115</v>
      </c>
      <c r="B71" s="89" t="s">
        <v>116</v>
      </c>
      <c r="C71" s="66">
        <v>50160000</v>
      </c>
      <c r="D71" s="66">
        <v>11745800</v>
      </c>
      <c r="E71" s="50">
        <v>0</v>
      </c>
      <c r="F71" s="50">
        <v>0</v>
      </c>
      <c r="G71" s="76"/>
      <c r="H71" s="66">
        <v>0</v>
      </c>
      <c r="I71" s="66">
        <v>0</v>
      </c>
    </row>
    <row r="72" spans="1:9" ht="17.25" customHeight="1" x14ac:dyDescent="0.2">
      <c r="A72" s="63" t="s">
        <v>115</v>
      </c>
      <c r="B72" s="89" t="s">
        <v>117</v>
      </c>
      <c r="C72" s="66">
        <v>11787600</v>
      </c>
      <c r="D72" s="66"/>
      <c r="E72" s="50">
        <v>0</v>
      </c>
      <c r="F72" s="50">
        <v>0</v>
      </c>
      <c r="G72" s="76"/>
      <c r="H72" s="66"/>
      <c r="I72" s="66"/>
    </row>
    <row r="73" spans="1:9" s="10" customFormat="1" ht="17.25" customHeight="1" x14ac:dyDescent="0.2">
      <c r="A73" s="61" t="s">
        <v>118</v>
      </c>
      <c r="B73" s="62" t="s">
        <v>119</v>
      </c>
      <c r="C73" s="47">
        <f>SUM(C74:C79)</f>
        <v>300000000</v>
      </c>
      <c r="D73" s="47">
        <f>SUM(D74:D79)</f>
        <v>26915000</v>
      </c>
      <c r="E73" s="50">
        <f t="shared" si="0"/>
        <v>0.31578947368421051</v>
      </c>
      <c r="F73" s="50">
        <f t="shared" si="0"/>
        <v>1.656959526159921</v>
      </c>
      <c r="G73" s="49"/>
      <c r="H73" s="47">
        <f>SUM(H74:H78)</f>
        <v>228000000</v>
      </c>
      <c r="I73" s="47">
        <f>SUM(I74:I78)</f>
        <v>10130000</v>
      </c>
    </row>
    <row r="74" spans="1:9" ht="17.25" customHeight="1" x14ac:dyDescent="0.2">
      <c r="A74" s="90" t="s">
        <v>120</v>
      </c>
      <c r="B74" s="91" t="s">
        <v>121</v>
      </c>
      <c r="C74" s="88">
        <v>15000000</v>
      </c>
      <c r="D74" s="66"/>
      <c r="E74" s="50">
        <f t="shared" si="0"/>
        <v>-0.625</v>
      </c>
      <c r="F74" s="50">
        <f t="shared" si="0"/>
        <v>-1</v>
      </c>
      <c r="G74" s="92"/>
      <c r="H74" s="66">
        <v>40000000</v>
      </c>
      <c r="I74" s="66">
        <v>2400000</v>
      </c>
    </row>
    <row r="75" spans="1:9" ht="17.25" customHeight="1" x14ac:dyDescent="0.2">
      <c r="A75" s="93" t="s">
        <v>122</v>
      </c>
      <c r="B75" s="94" t="s">
        <v>123</v>
      </c>
      <c r="C75" s="66">
        <v>60000000</v>
      </c>
      <c r="D75" s="66">
        <v>5450000</v>
      </c>
      <c r="E75" s="50">
        <f t="shared" si="0"/>
        <v>2</v>
      </c>
      <c r="F75" s="50">
        <v>0</v>
      </c>
      <c r="G75" s="76"/>
      <c r="H75" s="66">
        <v>20000000</v>
      </c>
      <c r="I75" s="66">
        <v>0</v>
      </c>
    </row>
    <row r="76" spans="1:9" ht="17.25" customHeight="1" x14ac:dyDescent="0.2">
      <c r="A76" s="95">
        <v>6912</v>
      </c>
      <c r="B76" s="94" t="s">
        <v>124</v>
      </c>
      <c r="C76" s="66">
        <v>60000000</v>
      </c>
      <c r="D76" s="66">
        <v>0</v>
      </c>
      <c r="E76" s="50">
        <f t="shared" si="0"/>
        <v>0</v>
      </c>
      <c r="F76" s="50">
        <f t="shared" si="0"/>
        <v>-1</v>
      </c>
      <c r="G76" s="76"/>
      <c r="H76" s="66">
        <v>60000000</v>
      </c>
      <c r="I76" s="66">
        <v>1950000</v>
      </c>
    </row>
    <row r="77" spans="1:9" s="75" customFormat="1" ht="40.5" customHeight="1" x14ac:dyDescent="0.2">
      <c r="A77" s="96">
        <v>6913</v>
      </c>
      <c r="B77" s="97" t="s">
        <v>125</v>
      </c>
      <c r="C77" s="72">
        <v>45000000</v>
      </c>
      <c r="D77" s="72">
        <v>0</v>
      </c>
      <c r="E77" s="73">
        <f t="shared" si="0"/>
        <v>-6.25E-2</v>
      </c>
      <c r="F77" s="73">
        <v>0</v>
      </c>
      <c r="G77" s="74"/>
      <c r="H77" s="72">
        <v>48000000</v>
      </c>
      <c r="I77" s="72">
        <v>0</v>
      </c>
    </row>
    <row r="78" spans="1:9" ht="17.25" customHeight="1" x14ac:dyDescent="0.2">
      <c r="A78" s="95">
        <v>6921</v>
      </c>
      <c r="B78" s="94" t="s">
        <v>126</v>
      </c>
      <c r="C78" s="66">
        <v>60000000</v>
      </c>
      <c r="D78" s="66">
        <v>13455000</v>
      </c>
      <c r="E78" s="50">
        <f t="shared" si="0"/>
        <v>0</v>
      </c>
      <c r="F78" s="50">
        <f t="shared" si="0"/>
        <v>1.3278546712802768</v>
      </c>
      <c r="G78" s="76"/>
      <c r="H78" s="66">
        <v>60000000</v>
      </c>
      <c r="I78" s="66">
        <v>5780000</v>
      </c>
    </row>
    <row r="79" spans="1:9" ht="17.25" customHeight="1" x14ac:dyDescent="0.2">
      <c r="A79" s="95">
        <v>6949</v>
      </c>
      <c r="B79" s="94" t="s">
        <v>127</v>
      </c>
      <c r="C79" s="66">
        <v>60000000</v>
      </c>
      <c r="D79" s="66">
        <v>8010000</v>
      </c>
      <c r="E79" s="50">
        <v>0</v>
      </c>
      <c r="F79" s="50">
        <v>0</v>
      </c>
      <c r="G79" s="76"/>
      <c r="H79" s="66"/>
      <c r="I79" s="66"/>
    </row>
    <row r="80" spans="1:9" s="10" customFormat="1" ht="17.25" customHeight="1" x14ac:dyDescent="0.2">
      <c r="A80" s="98">
        <v>6950</v>
      </c>
      <c r="B80" s="99" t="s">
        <v>128</v>
      </c>
      <c r="C80" s="47">
        <f>SUM(C81:C82)</f>
        <v>66000000</v>
      </c>
      <c r="D80" s="47">
        <f>SUM(D81:D82)</f>
        <v>0</v>
      </c>
      <c r="E80" s="50">
        <f t="shared" si="0"/>
        <v>-0.81142857142857139</v>
      </c>
      <c r="F80" s="50">
        <v>0</v>
      </c>
      <c r="G80" s="49"/>
      <c r="H80" s="47">
        <f>SUM(H81:H82)</f>
        <v>350000000</v>
      </c>
      <c r="I80" s="47">
        <f>SUM(I81:I82)</f>
        <v>0</v>
      </c>
    </row>
    <row r="81" spans="1:9" ht="17.25" customHeight="1" x14ac:dyDescent="0.2">
      <c r="A81" s="86">
        <v>6999</v>
      </c>
      <c r="B81" s="100" t="s">
        <v>129</v>
      </c>
      <c r="C81" s="66">
        <v>50000000</v>
      </c>
      <c r="D81" s="66">
        <v>0</v>
      </c>
      <c r="E81" s="50">
        <f t="shared" si="0"/>
        <v>-0.8</v>
      </c>
      <c r="F81" s="50">
        <v>0</v>
      </c>
      <c r="G81" s="76"/>
      <c r="H81" s="66">
        <v>250000000</v>
      </c>
      <c r="I81" s="66">
        <v>0</v>
      </c>
    </row>
    <row r="82" spans="1:9" ht="17.25" customHeight="1" x14ac:dyDescent="0.2">
      <c r="A82" s="86">
        <v>6999</v>
      </c>
      <c r="B82" s="100" t="s">
        <v>130</v>
      </c>
      <c r="C82" s="66">
        <v>16000000</v>
      </c>
      <c r="D82" s="66">
        <v>0</v>
      </c>
      <c r="E82" s="50">
        <f t="shared" ref="E82:F130" si="1">(C82-H82)/H82</f>
        <v>-0.84</v>
      </c>
      <c r="F82" s="50">
        <v>0</v>
      </c>
      <c r="G82" s="76"/>
      <c r="H82" s="66">
        <v>100000000</v>
      </c>
      <c r="I82" s="66">
        <v>0</v>
      </c>
    </row>
    <row r="83" spans="1:9" s="10" customFormat="1" ht="17.25" customHeight="1" x14ac:dyDescent="0.2">
      <c r="A83" s="61" t="s">
        <v>131</v>
      </c>
      <c r="B83" s="62" t="s">
        <v>132</v>
      </c>
      <c r="C83" s="47">
        <f>SUM(C84:C90)</f>
        <v>488483990</v>
      </c>
      <c r="D83" s="47">
        <f>SUM(D84:D90)</f>
        <v>34247000</v>
      </c>
      <c r="E83" s="50">
        <f t="shared" si="1"/>
        <v>0.43923606911564811</v>
      </c>
      <c r="F83" s="50">
        <f t="shared" si="1"/>
        <v>-0.63129279531458593</v>
      </c>
      <c r="G83" s="49"/>
      <c r="H83" s="47">
        <f>SUM(H84:H90)</f>
        <v>339405050</v>
      </c>
      <c r="I83" s="47">
        <f>SUM(I84:I90)</f>
        <v>92884000</v>
      </c>
    </row>
    <row r="84" spans="1:9" ht="17.25" customHeight="1" x14ac:dyDescent="0.2">
      <c r="A84" s="93" t="s">
        <v>133</v>
      </c>
      <c r="B84" s="101" t="s">
        <v>134</v>
      </c>
      <c r="C84" s="66">
        <v>24000000</v>
      </c>
      <c r="D84" s="66">
        <v>2770000</v>
      </c>
      <c r="E84" s="50">
        <f t="shared" si="1"/>
        <v>0</v>
      </c>
      <c r="F84" s="50">
        <f t="shared" si="1"/>
        <v>5.6445461479786421E-2</v>
      </c>
      <c r="G84" s="76"/>
      <c r="H84" s="66">
        <v>24000000</v>
      </c>
      <c r="I84" s="66">
        <v>2622000</v>
      </c>
    </row>
    <row r="85" spans="1:9" ht="17.25" customHeight="1" x14ac:dyDescent="0.2">
      <c r="A85" s="102" t="s">
        <v>135</v>
      </c>
      <c r="B85" s="87" t="s">
        <v>136</v>
      </c>
      <c r="C85" s="66">
        <v>3640000</v>
      </c>
      <c r="D85" s="66"/>
      <c r="E85" s="50">
        <f t="shared" si="1"/>
        <v>0</v>
      </c>
      <c r="F85" s="50">
        <v>0</v>
      </c>
      <c r="G85" s="76"/>
      <c r="H85" s="66">
        <v>3640000</v>
      </c>
      <c r="I85" s="66">
        <v>0</v>
      </c>
    </row>
    <row r="86" spans="1:9" ht="17.25" customHeight="1" x14ac:dyDescent="0.2">
      <c r="A86" s="103" t="s">
        <v>137</v>
      </c>
      <c r="B86" s="104" t="s">
        <v>138</v>
      </c>
      <c r="C86" s="66">
        <v>32000000</v>
      </c>
      <c r="D86" s="66"/>
      <c r="E86" s="50">
        <f t="shared" si="1"/>
        <v>0</v>
      </c>
      <c r="F86" s="50">
        <v>0</v>
      </c>
      <c r="G86" s="76"/>
      <c r="H86" s="66">
        <v>32000000</v>
      </c>
      <c r="I86" s="66">
        <v>0</v>
      </c>
    </row>
    <row r="87" spans="1:9" ht="17.25" customHeight="1" x14ac:dyDescent="0.2">
      <c r="A87" s="93" t="s">
        <v>139</v>
      </c>
      <c r="B87" s="105" t="s">
        <v>140</v>
      </c>
      <c r="C87" s="66">
        <v>76000000</v>
      </c>
      <c r="D87" s="66"/>
      <c r="E87" s="50">
        <f t="shared" si="1"/>
        <v>0.26666666666666666</v>
      </c>
      <c r="F87" s="50">
        <v>0</v>
      </c>
      <c r="G87" s="76"/>
      <c r="H87" s="66">
        <v>60000000</v>
      </c>
      <c r="I87" s="66">
        <v>0</v>
      </c>
    </row>
    <row r="88" spans="1:9" ht="17.25" customHeight="1" x14ac:dyDescent="0.2">
      <c r="A88" s="93" t="s">
        <v>139</v>
      </c>
      <c r="B88" s="106" t="s">
        <v>141</v>
      </c>
      <c r="C88" s="66">
        <v>312843990</v>
      </c>
      <c r="D88" s="66">
        <v>31477000</v>
      </c>
      <c r="E88" s="50">
        <f t="shared" si="1"/>
        <v>0.74029373340368443</v>
      </c>
      <c r="F88" s="50">
        <f t="shared" si="1"/>
        <v>-0.6512707451640779</v>
      </c>
      <c r="G88" s="76"/>
      <c r="H88" s="66">
        <v>179765050</v>
      </c>
      <c r="I88" s="66">
        <v>90262000</v>
      </c>
    </row>
    <row r="89" spans="1:9" ht="17.25" customHeight="1" x14ac:dyDescent="0.2">
      <c r="A89" s="102" t="s">
        <v>139</v>
      </c>
      <c r="B89" s="87" t="s">
        <v>142</v>
      </c>
      <c r="C89" s="66">
        <v>20000000</v>
      </c>
      <c r="D89" s="66"/>
      <c r="E89" s="50">
        <f t="shared" si="1"/>
        <v>0</v>
      </c>
      <c r="F89" s="50">
        <v>0</v>
      </c>
      <c r="G89" s="76"/>
      <c r="H89" s="66">
        <v>20000000</v>
      </c>
      <c r="I89" s="66">
        <v>0</v>
      </c>
    </row>
    <row r="90" spans="1:9" ht="17.25" customHeight="1" x14ac:dyDescent="0.2">
      <c r="A90" s="93" t="s">
        <v>139</v>
      </c>
      <c r="B90" s="87" t="s">
        <v>143</v>
      </c>
      <c r="C90" s="66">
        <v>20000000</v>
      </c>
      <c r="D90" s="66">
        <v>0</v>
      </c>
      <c r="E90" s="50">
        <f t="shared" si="1"/>
        <v>0</v>
      </c>
      <c r="F90" s="50">
        <v>0</v>
      </c>
      <c r="G90" s="76"/>
      <c r="H90" s="66">
        <v>20000000</v>
      </c>
      <c r="I90" s="66">
        <v>0</v>
      </c>
    </row>
    <row r="91" spans="1:9" s="60" customFormat="1" ht="17.25" customHeight="1" x14ac:dyDescent="0.25">
      <c r="A91" s="107" t="s">
        <v>144</v>
      </c>
      <c r="B91" s="108"/>
      <c r="C91" s="84">
        <f>C92</f>
        <v>292840000</v>
      </c>
      <c r="D91" s="84">
        <f>D92</f>
        <v>47027600</v>
      </c>
      <c r="E91" s="50">
        <f t="shared" si="1"/>
        <v>-6.9876762800152453E-2</v>
      </c>
      <c r="F91" s="50">
        <f t="shared" si="1"/>
        <v>0.93015685181959507</v>
      </c>
      <c r="G91" s="85"/>
      <c r="H91" s="84">
        <f>H92</f>
        <v>314840000</v>
      </c>
      <c r="I91" s="84">
        <f>I92</f>
        <v>24364652</v>
      </c>
    </row>
    <row r="92" spans="1:9" s="10" customFormat="1" ht="17.25" customHeight="1" x14ac:dyDescent="0.2">
      <c r="A92" s="80" t="s">
        <v>145</v>
      </c>
      <c r="B92" s="81" t="s">
        <v>96</v>
      </c>
      <c r="C92" s="47">
        <f>SUM(C93:C97)</f>
        <v>292840000</v>
      </c>
      <c r="D92" s="47">
        <f>SUM(D93:D97)</f>
        <v>47027600</v>
      </c>
      <c r="E92" s="50">
        <f t="shared" si="1"/>
        <v>-6.9876762800152453E-2</v>
      </c>
      <c r="F92" s="50">
        <f t="shared" si="1"/>
        <v>0.93015685181959507</v>
      </c>
      <c r="G92" s="49"/>
      <c r="H92" s="47">
        <f>SUM(H94:H97)</f>
        <v>314840000</v>
      </c>
      <c r="I92" s="47">
        <f>SUM(I94:I97)</f>
        <v>24364652</v>
      </c>
    </row>
    <row r="93" spans="1:9" s="111" customFormat="1" ht="17.25" customHeight="1" x14ac:dyDescent="0.2">
      <c r="A93" s="109" t="s">
        <v>146</v>
      </c>
      <c r="B93" s="110" t="s">
        <v>147</v>
      </c>
      <c r="C93" s="88">
        <v>0</v>
      </c>
      <c r="D93" s="88">
        <v>688600</v>
      </c>
      <c r="E93" s="50" t="e">
        <f t="shared" si="1"/>
        <v>#DIV/0!</v>
      </c>
      <c r="F93" s="50">
        <v>0</v>
      </c>
      <c r="G93" s="92"/>
      <c r="H93" s="88"/>
      <c r="I93" s="88"/>
    </row>
    <row r="94" spans="1:9" ht="17.25" customHeight="1" x14ac:dyDescent="0.2">
      <c r="A94" s="102" t="s">
        <v>148</v>
      </c>
      <c r="B94" s="112" t="s">
        <v>149</v>
      </c>
      <c r="C94" s="66">
        <v>4000000</v>
      </c>
      <c r="D94" s="66"/>
      <c r="E94" s="50">
        <f t="shared" si="1"/>
        <v>0</v>
      </c>
      <c r="F94" s="50">
        <v>0</v>
      </c>
      <c r="G94" s="76"/>
      <c r="H94" s="66">
        <v>4000000</v>
      </c>
      <c r="I94" s="66"/>
    </row>
    <row r="95" spans="1:9" ht="17.25" customHeight="1" x14ac:dyDescent="0.2">
      <c r="A95" s="113" t="s">
        <v>150</v>
      </c>
      <c r="B95" s="114" t="s">
        <v>151</v>
      </c>
      <c r="C95" s="115">
        <v>64000000</v>
      </c>
      <c r="D95" s="66"/>
      <c r="E95" s="50">
        <f t="shared" si="1"/>
        <v>-0.2</v>
      </c>
      <c r="F95" s="50">
        <f t="shared" si="1"/>
        <v>-1</v>
      </c>
      <c r="G95" s="116"/>
      <c r="H95" s="66">
        <v>80000000</v>
      </c>
      <c r="I95" s="66">
        <v>5749652</v>
      </c>
    </row>
    <row r="96" spans="1:9" ht="17.25" customHeight="1" x14ac:dyDescent="0.2">
      <c r="A96" s="102" t="s">
        <v>150</v>
      </c>
      <c r="B96" s="87" t="s">
        <v>152</v>
      </c>
      <c r="C96" s="66">
        <v>174840000</v>
      </c>
      <c r="D96" s="66"/>
      <c r="E96" s="50">
        <f t="shared" si="1"/>
        <v>-0.12070006035003017</v>
      </c>
      <c r="F96" s="50">
        <f t="shared" si="1"/>
        <v>-1</v>
      </c>
      <c r="G96" s="76"/>
      <c r="H96" s="66">
        <v>198840000</v>
      </c>
      <c r="I96" s="66">
        <v>18615000</v>
      </c>
    </row>
    <row r="97" spans="1:9" ht="17.25" customHeight="1" x14ac:dyDescent="0.2">
      <c r="A97" s="102" t="s">
        <v>153</v>
      </c>
      <c r="B97" s="87" t="s">
        <v>154</v>
      </c>
      <c r="C97" s="66">
        <v>50000000</v>
      </c>
      <c r="D97" s="66">
        <v>46339000</v>
      </c>
      <c r="E97" s="50">
        <f t="shared" si="1"/>
        <v>0.5625</v>
      </c>
      <c r="F97" s="50">
        <v>0</v>
      </c>
      <c r="G97" s="76"/>
      <c r="H97" s="66">
        <v>32000000</v>
      </c>
      <c r="I97" s="66">
        <v>0</v>
      </c>
    </row>
    <row r="98" spans="1:9" s="55" customFormat="1" ht="17.25" customHeight="1" x14ac:dyDescent="0.2">
      <c r="A98" s="117" t="s">
        <v>155</v>
      </c>
      <c r="B98" s="118"/>
      <c r="C98" s="53">
        <f>C99+C111+C117+C126</f>
        <v>1255080000</v>
      </c>
      <c r="D98" s="53">
        <f>D99+D111+D117+D126</f>
        <v>175642119</v>
      </c>
      <c r="E98" s="50">
        <f t="shared" si="1"/>
        <v>-2.0490483494307273E-3</v>
      </c>
      <c r="F98" s="50">
        <f t="shared" si="1"/>
        <v>2.744589800315826</v>
      </c>
      <c r="G98" s="76"/>
      <c r="H98" s="53">
        <f>H99+H111+H117+H126</f>
        <v>1257657000</v>
      </c>
      <c r="I98" s="53">
        <f>I99+I111+I117+I126</f>
        <v>46905570</v>
      </c>
    </row>
    <row r="99" spans="1:9" s="60" customFormat="1" ht="17.25" customHeight="1" x14ac:dyDescent="0.25">
      <c r="A99" s="56" t="s">
        <v>23</v>
      </c>
      <c r="B99" s="108"/>
      <c r="C99" s="84">
        <f>C100+C102+C104</f>
        <v>230180000</v>
      </c>
      <c r="D99" s="84">
        <f>D100+D102+D104</f>
        <v>175642119</v>
      </c>
      <c r="E99" s="50">
        <f t="shared" si="1"/>
        <v>-0.39831188554908159</v>
      </c>
      <c r="F99" s="50">
        <f t="shared" si="1"/>
        <v>4.1925841604443033</v>
      </c>
      <c r="G99" s="76"/>
      <c r="H99" s="84">
        <f>H100+H102+H104</f>
        <v>382557000</v>
      </c>
      <c r="I99" s="84">
        <f>I100+I102+I104</f>
        <v>33825570</v>
      </c>
    </row>
    <row r="100" spans="1:9" s="10" customFormat="1" ht="17.25" customHeight="1" x14ac:dyDescent="0.2">
      <c r="A100" s="61" t="s">
        <v>24</v>
      </c>
      <c r="B100" s="62" t="s">
        <v>25</v>
      </c>
      <c r="C100" s="47">
        <f>SUM(C101)</f>
        <v>0</v>
      </c>
      <c r="D100" s="47">
        <f>SUM(D101)</f>
        <v>98412314</v>
      </c>
      <c r="E100" s="50">
        <f t="shared" si="1"/>
        <v>-1</v>
      </c>
      <c r="F100" s="50">
        <v>0</v>
      </c>
      <c r="G100" s="54"/>
      <c r="H100" s="47">
        <f>SUM(H101)</f>
        <v>201344000</v>
      </c>
      <c r="I100" s="47">
        <f>SUM(I101)</f>
        <v>0</v>
      </c>
    </row>
    <row r="101" spans="1:9" ht="17.25" customHeight="1" x14ac:dyDescent="0.25">
      <c r="A101" s="63" t="s">
        <v>156</v>
      </c>
      <c r="B101" s="64" t="s">
        <v>157</v>
      </c>
      <c r="C101" s="66"/>
      <c r="D101" s="66">
        <v>98412314</v>
      </c>
      <c r="E101" s="50">
        <f t="shared" si="1"/>
        <v>-1</v>
      </c>
      <c r="F101" s="50">
        <v>0</v>
      </c>
      <c r="G101" s="85"/>
      <c r="H101" s="66">
        <v>201344000</v>
      </c>
      <c r="I101" s="66">
        <v>0</v>
      </c>
    </row>
    <row r="102" spans="1:9" ht="17.25" customHeight="1" x14ac:dyDescent="0.2">
      <c r="A102" s="61" t="s">
        <v>32</v>
      </c>
      <c r="B102" s="62" t="s">
        <v>33</v>
      </c>
      <c r="C102" s="119">
        <f>C103</f>
        <v>40000000</v>
      </c>
      <c r="D102" s="119">
        <f>D103</f>
        <v>45467665</v>
      </c>
      <c r="E102" s="50">
        <v>0</v>
      </c>
      <c r="F102" s="50">
        <v>0</v>
      </c>
      <c r="G102" s="49"/>
      <c r="H102" s="66">
        <f>H103</f>
        <v>0</v>
      </c>
      <c r="I102" s="66">
        <f>I103</f>
        <v>0</v>
      </c>
    </row>
    <row r="103" spans="1:9" ht="17.25" customHeight="1" x14ac:dyDescent="0.2">
      <c r="A103" s="120" t="s">
        <v>158</v>
      </c>
      <c r="B103" s="121" t="s">
        <v>159</v>
      </c>
      <c r="C103" s="66">
        <v>40000000</v>
      </c>
      <c r="D103" s="66">
        <v>45467665</v>
      </c>
      <c r="E103" s="50">
        <v>0</v>
      </c>
      <c r="F103" s="50">
        <v>0</v>
      </c>
      <c r="G103" s="76"/>
      <c r="H103" s="66">
        <v>0</v>
      </c>
      <c r="I103" s="66">
        <v>0</v>
      </c>
    </row>
    <row r="104" spans="1:9" s="10" customFormat="1" ht="17.25" customHeight="1" x14ac:dyDescent="0.2">
      <c r="A104" s="61" t="s">
        <v>61</v>
      </c>
      <c r="B104" s="62" t="s">
        <v>62</v>
      </c>
      <c r="C104" s="47">
        <f>SUM(C105:C110)</f>
        <v>190180000</v>
      </c>
      <c r="D104" s="47">
        <f>SUM(D105:D110)</f>
        <v>31762140</v>
      </c>
      <c r="E104" s="50">
        <f t="shared" si="1"/>
        <v>4.9483204847334351E-2</v>
      </c>
      <c r="F104" s="50">
        <f t="shared" si="1"/>
        <v>-6.1002076239956932E-2</v>
      </c>
      <c r="G104" s="122"/>
      <c r="H104" s="47">
        <f>SUM(H105:H109)</f>
        <v>181213000</v>
      </c>
      <c r="I104" s="47">
        <f>SUM(I105:I109)</f>
        <v>33825570</v>
      </c>
    </row>
    <row r="105" spans="1:9" ht="17.25" customHeight="1" x14ac:dyDescent="0.2">
      <c r="A105" s="93" t="s">
        <v>160</v>
      </c>
      <c r="B105" s="101" t="s">
        <v>161</v>
      </c>
      <c r="C105" s="66">
        <v>3336000</v>
      </c>
      <c r="D105" s="66">
        <v>894000</v>
      </c>
      <c r="E105" s="50">
        <f t="shared" si="1"/>
        <v>6.9230769230769235E-2</v>
      </c>
      <c r="F105" s="50">
        <f t="shared" si="1"/>
        <v>7.1942446043165464E-2</v>
      </c>
      <c r="G105" s="76"/>
      <c r="H105" s="66">
        <v>3120000</v>
      </c>
      <c r="I105" s="66">
        <v>834000</v>
      </c>
    </row>
    <row r="106" spans="1:9" s="60" customFormat="1" ht="17.25" customHeight="1" x14ac:dyDescent="0.25">
      <c r="A106" s="93" t="s">
        <v>160</v>
      </c>
      <c r="B106" s="101" t="s">
        <v>162</v>
      </c>
      <c r="C106" s="66">
        <v>21600000</v>
      </c>
      <c r="D106" s="66">
        <v>5400000</v>
      </c>
      <c r="E106" s="50">
        <f t="shared" si="1"/>
        <v>0</v>
      </c>
      <c r="F106" s="50">
        <f t="shared" si="1"/>
        <v>0</v>
      </c>
      <c r="G106" s="49"/>
      <c r="H106" s="66">
        <v>21600000</v>
      </c>
      <c r="I106" s="66">
        <v>5400000</v>
      </c>
    </row>
    <row r="107" spans="1:9" s="10" customFormat="1" ht="17.25" customHeight="1" x14ac:dyDescent="0.2">
      <c r="A107" s="93" t="s">
        <v>160</v>
      </c>
      <c r="B107" s="101" t="s">
        <v>163</v>
      </c>
      <c r="C107" s="66">
        <v>152572000</v>
      </c>
      <c r="D107" s="66">
        <v>22180140</v>
      </c>
      <c r="E107" s="50">
        <f t="shared" si="1"/>
        <v>4.6353891628318461E-2</v>
      </c>
      <c r="F107" s="50">
        <f t="shared" si="1"/>
        <v>-0.10710019939155986</v>
      </c>
      <c r="G107" s="76"/>
      <c r="H107" s="66">
        <v>145813000</v>
      </c>
      <c r="I107" s="66">
        <f>24227700+612870</f>
        <v>24840570</v>
      </c>
    </row>
    <row r="108" spans="1:9" ht="17.25" customHeight="1" x14ac:dyDescent="0.2">
      <c r="A108" s="93" t="s">
        <v>160</v>
      </c>
      <c r="B108" s="101" t="s">
        <v>164</v>
      </c>
      <c r="C108" s="66">
        <v>6000000</v>
      </c>
      <c r="D108" s="66">
        <v>1500000</v>
      </c>
      <c r="E108" s="50">
        <f t="shared" si="1"/>
        <v>0</v>
      </c>
      <c r="F108" s="50">
        <f t="shared" si="1"/>
        <v>0</v>
      </c>
      <c r="G108" s="76"/>
      <c r="H108" s="66">
        <v>6000000</v>
      </c>
      <c r="I108" s="66">
        <v>1500000</v>
      </c>
    </row>
    <row r="109" spans="1:9" s="10" customFormat="1" ht="17.25" customHeight="1" x14ac:dyDescent="0.2">
      <c r="A109" s="86">
        <v>6449</v>
      </c>
      <c r="B109" s="112" t="s">
        <v>165</v>
      </c>
      <c r="C109" s="66">
        <v>5004000</v>
      </c>
      <c r="D109" s="66">
        <v>1341000</v>
      </c>
      <c r="E109" s="50">
        <f t="shared" si="1"/>
        <v>6.9230769230769235E-2</v>
      </c>
      <c r="F109" s="50">
        <f t="shared" si="1"/>
        <v>7.1942446043165464E-2</v>
      </c>
      <c r="G109" s="76"/>
      <c r="H109" s="66">
        <v>4680000</v>
      </c>
      <c r="I109" s="66">
        <v>1251000</v>
      </c>
    </row>
    <row r="110" spans="1:9" s="10" customFormat="1" ht="17.25" customHeight="1" x14ac:dyDescent="0.2">
      <c r="A110" s="86">
        <v>6449</v>
      </c>
      <c r="B110" s="112" t="s">
        <v>166</v>
      </c>
      <c r="C110" s="66">
        <v>1668000</v>
      </c>
      <c r="D110" s="66">
        <v>447000</v>
      </c>
      <c r="E110" s="50">
        <v>0</v>
      </c>
      <c r="F110" s="50">
        <v>0</v>
      </c>
      <c r="G110" s="76"/>
      <c r="H110" s="66"/>
      <c r="I110" s="66"/>
    </row>
    <row r="111" spans="1:9" ht="17.25" customHeight="1" x14ac:dyDescent="0.25">
      <c r="A111" s="82" t="s">
        <v>65</v>
      </c>
      <c r="B111" s="108"/>
      <c r="C111" s="84">
        <f>C112+C115</f>
        <v>41800000</v>
      </c>
      <c r="D111" s="84">
        <f>D112+D115</f>
        <v>0</v>
      </c>
      <c r="E111" s="50">
        <f t="shared" si="1"/>
        <v>-0.32362459546925565</v>
      </c>
      <c r="F111" s="50">
        <f t="shared" si="1"/>
        <v>-1</v>
      </c>
      <c r="G111" s="76"/>
      <c r="H111" s="84">
        <f>H112+H115</f>
        <v>61800000</v>
      </c>
      <c r="I111" s="84">
        <f>I112+I115</f>
        <v>1800000</v>
      </c>
    </row>
    <row r="112" spans="1:9" s="10" customFormat="1" ht="17.25" customHeight="1" x14ac:dyDescent="0.2">
      <c r="A112" s="61" t="s">
        <v>109</v>
      </c>
      <c r="B112" s="123" t="s">
        <v>110</v>
      </c>
      <c r="C112" s="47">
        <f>SUM(C113:C114)</f>
        <v>40000000</v>
      </c>
      <c r="D112" s="47">
        <f>SUM(D113:D114)</f>
        <v>0</v>
      </c>
      <c r="E112" s="50">
        <f t="shared" si="1"/>
        <v>-0.33333333333333331</v>
      </c>
      <c r="F112" s="50">
        <v>0</v>
      </c>
      <c r="G112" s="76"/>
      <c r="H112" s="47">
        <f>SUM(H113:H114)</f>
        <v>60000000</v>
      </c>
      <c r="I112" s="47">
        <f>SUM(I113:I114)</f>
        <v>0</v>
      </c>
    </row>
    <row r="113" spans="1:9" ht="17.25" customHeight="1" x14ac:dyDescent="0.25">
      <c r="A113" s="63" t="s">
        <v>167</v>
      </c>
      <c r="B113" s="64" t="s">
        <v>168</v>
      </c>
      <c r="C113" s="66">
        <v>20000000</v>
      </c>
      <c r="D113" s="66"/>
      <c r="E113" s="50">
        <f t="shared" si="1"/>
        <v>-0.5</v>
      </c>
      <c r="F113" s="50">
        <v>0</v>
      </c>
      <c r="G113" s="85"/>
      <c r="H113" s="66">
        <v>40000000</v>
      </c>
      <c r="I113" s="66"/>
    </row>
    <row r="114" spans="1:9" s="124" customFormat="1" ht="17.25" customHeight="1" x14ac:dyDescent="0.2">
      <c r="A114" s="63" t="s">
        <v>167</v>
      </c>
      <c r="B114" s="64" t="s">
        <v>169</v>
      </c>
      <c r="C114" s="66">
        <v>20000000</v>
      </c>
      <c r="D114" s="66">
        <v>0</v>
      </c>
      <c r="E114" s="50">
        <f t="shared" si="1"/>
        <v>0</v>
      </c>
      <c r="F114" s="50">
        <v>0</v>
      </c>
      <c r="G114" s="49"/>
      <c r="H114" s="66">
        <v>20000000</v>
      </c>
      <c r="I114" s="66">
        <v>0</v>
      </c>
    </row>
    <row r="115" spans="1:9" ht="17.25" customHeight="1" x14ac:dyDescent="0.2">
      <c r="A115" s="61" t="s">
        <v>131</v>
      </c>
      <c r="B115" s="123" t="s">
        <v>132</v>
      </c>
      <c r="C115" s="47">
        <f>SUM(C116:C116)</f>
        <v>1800000</v>
      </c>
      <c r="D115" s="47">
        <f>SUM(D116:D116)</f>
        <v>0</v>
      </c>
      <c r="E115" s="50">
        <f t="shared" si="1"/>
        <v>0</v>
      </c>
      <c r="F115" s="50">
        <f t="shared" si="1"/>
        <v>-1</v>
      </c>
      <c r="G115" s="76"/>
      <c r="H115" s="47">
        <f>SUM(H116:H116)</f>
        <v>1800000</v>
      </c>
      <c r="I115" s="47">
        <f>SUM(I116:I116)</f>
        <v>1800000</v>
      </c>
    </row>
    <row r="116" spans="1:9" ht="17.25" customHeight="1" x14ac:dyDescent="0.2">
      <c r="A116" s="120" t="s">
        <v>135</v>
      </c>
      <c r="B116" s="121" t="s">
        <v>170</v>
      </c>
      <c r="C116" s="66">
        <v>1800000</v>
      </c>
      <c r="D116" s="66">
        <v>0</v>
      </c>
      <c r="E116" s="50">
        <f t="shared" si="1"/>
        <v>0</v>
      </c>
      <c r="F116" s="50">
        <f t="shared" si="1"/>
        <v>-1</v>
      </c>
      <c r="G116" s="76"/>
      <c r="H116" s="66">
        <v>1800000</v>
      </c>
      <c r="I116" s="66">
        <v>1800000</v>
      </c>
    </row>
    <row r="117" spans="1:9" s="60" customFormat="1" ht="17.25" customHeight="1" x14ac:dyDescent="0.4">
      <c r="A117" s="107" t="s">
        <v>144</v>
      </c>
      <c r="B117" s="125"/>
      <c r="C117" s="126">
        <f>C118</f>
        <v>368100000</v>
      </c>
      <c r="D117" s="126">
        <f>D118</f>
        <v>0</v>
      </c>
      <c r="E117" s="50">
        <f t="shared" si="1"/>
        <v>0.85627836611195163</v>
      </c>
      <c r="F117" s="50">
        <f t="shared" si="1"/>
        <v>-1</v>
      </c>
      <c r="G117" s="49"/>
      <c r="H117" s="58">
        <f>H118</f>
        <v>198300000</v>
      </c>
      <c r="I117" s="58">
        <f>I118</f>
        <v>11280000</v>
      </c>
    </row>
    <row r="118" spans="1:9" s="10" customFormat="1" ht="17.25" customHeight="1" x14ac:dyDescent="0.2">
      <c r="A118" s="61" t="s">
        <v>171</v>
      </c>
      <c r="B118" s="62" t="s">
        <v>172</v>
      </c>
      <c r="C118" s="47">
        <f>SUM(C119:C125)</f>
        <v>368100000</v>
      </c>
      <c r="D118" s="47">
        <f>SUM(D119:D125)</f>
        <v>0</v>
      </c>
      <c r="E118" s="50">
        <f t="shared" si="1"/>
        <v>0.85627836611195163</v>
      </c>
      <c r="F118" s="50">
        <f t="shared" si="1"/>
        <v>-1</v>
      </c>
      <c r="G118" s="76"/>
      <c r="H118" s="47">
        <f>SUM(H119:H125)</f>
        <v>198300000</v>
      </c>
      <c r="I118" s="47">
        <f>SUM(I119:I125)</f>
        <v>11280000</v>
      </c>
    </row>
    <row r="119" spans="1:9" ht="17.25" customHeight="1" x14ac:dyDescent="0.25">
      <c r="A119" s="120" t="s">
        <v>150</v>
      </c>
      <c r="B119" s="121" t="s">
        <v>173</v>
      </c>
      <c r="C119" s="66">
        <v>100000000</v>
      </c>
      <c r="D119" s="66">
        <v>0</v>
      </c>
      <c r="E119" s="50">
        <v>0</v>
      </c>
      <c r="F119" s="50">
        <v>0</v>
      </c>
      <c r="G119" s="59"/>
      <c r="H119" s="66">
        <v>0</v>
      </c>
      <c r="I119" s="66">
        <v>0</v>
      </c>
    </row>
    <row r="120" spans="1:9" ht="17.25" customHeight="1" x14ac:dyDescent="0.2">
      <c r="A120" s="63" t="s">
        <v>150</v>
      </c>
      <c r="B120" s="64" t="s">
        <v>174</v>
      </c>
      <c r="C120" s="66">
        <v>144000000</v>
      </c>
      <c r="D120" s="66">
        <v>0</v>
      </c>
      <c r="E120" s="50">
        <f t="shared" si="1"/>
        <v>0.23076923076923078</v>
      </c>
      <c r="F120" s="50">
        <v>0</v>
      </c>
      <c r="G120" s="49"/>
      <c r="H120" s="66">
        <v>117000000</v>
      </c>
      <c r="I120" s="66">
        <v>0</v>
      </c>
    </row>
    <row r="121" spans="1:9" ht="17.25" customHeight="1" x14ac:dyDescent="0.2">
      <c r="A121" s="120" t="s">
        <v>150</v>
      </c>
      <c r="B121" s="121" t="s">
        <v>175</v>
      </c>
      <c r="C121" s="66">
        <v>4050000</v>
      </c>
      <c r="D121" s="66">
        <v>0</v>
      </c>
      <c r="E121" s="50">
        <f t="shared" si="1"/>
        <v>0.5</v>
      </c>
      <c r="F121" s="50">
        <v>0</v>
      </c>
      <c r="G121" s="76"/>
      <c r="H121" s="66">
        <v>2700000</v>
      </c>
      <c r="I121" s="66">
        <v>0</v>
      </c>
    </row>
    <row r="122" spans="1:9" ht="17.25" customHeight="1" x14ac:dyDescent="0.2">
      <c r="A122" s="120" t="s">
        <v>150</v>
      </c>
      <c r="B122" s="121" t="s">
        <v>176</v>
      </c>
      <c r="C122" s="66">
        <v>14400000</v>
      </c>
      <c r="D122" s="66">
        <v>0</v>
      </c>
      <c r="E122" s="50">
        <f t="shared" si="1"/>
        <v>-7.6923076923076927E-2</v>
      </c>
      <c r="F122" s="50">
        <v>0</v>
      </c>
      <c r="G122" s="76"/>
      <c r="H122" s="66">
        <v>15600000</v>
      </c>
      <c r="I122" s="66">
        <v>0</v>
      </c>
    </row>
    <row r="123" spans="1:9" ht="17.25" customHeight="1" x14ac:dyDescent="0.2">
      <c r="A123" s="63" t="s">
        <v>150</v>
      </c>
      <c r="B123" s="64" t="s">
        <v>177</v>
      </c>
      <c r="C123" s="66">
        <v>29000000</v>
      </c>
      <c r="D123" s="66">
        <v>0</v>
      </c>
      <c r="E123" s="50">
        <v>0</v>
      </c>
      <c r="F123" s="50">
        <v>0</v>
      </c>
      <c r="G123" s="76"/>
      <c r="H123" s="66">
        <v>0</v>
      </c>
      <c r="I123" s="66">
        <v>0</v>
      </c>
    </row>
    <row r="124" spans="1:9" ht="17.25" customHeight="1" x14ac:dyDescent="0.2">
      <c r="A124" s="63" t="s">
        <v>178</v>
      </c>
      <c r="B124" s="64" t="s">
        <v>179</v>
      </c>
      <c r="C124" s="66">
        <v>18000000</v>
      </c>
      <c r="D124" s="66"/>
      <c r="E124" s="50">
        <f t="shared" si="1"/>
        <v>-0.6</v>
      </c>
      <c r="F124" s="50">
        <f t="shared" si="1"/>
        <v>-1</v>
      </c>
      <c r="G124" s="76"/>
      <c r="H124" s="66">
        <v>45000000</v>
      </c>
      <c r="I124" s="66">
        <v>6000000</v>
      </c>
    </row>
    <row r="125" spans="1:9" ht="17.25" customHeight="1" x14ac:dyDescent="0.2">
      <c r="A125" s="63" t="s">
        <v>150</v>
      </c>
      <c r="B125" s="64" t="s">
        <v>180</v>
      </c>
      <c r="C125" s="66">
        <v>58650000</v>
      </c>
      <c r="D125" s="66"/>
      <c r="E125" s="50">
        <f t="shared" si="1"/>
        <v>2.2583333333333333</v>
      </c>
      <c r="F125" s="50">
        <f t="shared" si="1"/>
        <v>-1</v>
      </c>
      <c r="G125" s="76"/>
      <c r="H125" s="66">
        <v>18000000</v>
      </c>
      <c r="I125" s="66">
        <v>5280000</v>
      </c>
    </row>
    <row r="126" spans="1:9" s="55" customFormat="1" ht="17.25" customHeight="1" x14ac:dyDescent="0.2">
      <c r="A126" s="117" t="s">
        <v>181</v>
      </c>
      <c r="B126" s="118"/>
      <c r="C126" s="53">
        <f>SUM(C127:C131)</f>
        <v>615000000</v>
      </c>
      <c r="D126" s="53">
        <f>SUM(D127:D131)</f>
        <v>0</v>
      </c>
      <c r="E126" s="50">
        <f t="shared" si="1"/>
        <v>0</v>
      </c>
      <c r="F126" s="50">
        <v>0</v>
      </c>
      <c r="G126" s="76"/>
      <c r="H126" s="53">
        <f>SUM(H127:H130)</f>
        <v>615000000</v>
      </c>
      <c r="I126" s="53">
        <f>SUM(I127:I131)</f>
        <v>0</v>
      </c>
    </row>
    <row r="127" spans="1:9" ht="17.25" customHeight="1" x14ac:dyDescent="0.2">
      <c r="A127" s="86">
        <v>7001</v>
      </c>
      <c r="B127" s="112" t="s">
        <v>182</v>
      </c>
      <c r="C127" s="66">
        <v>230000000</v>
      </c>
      <c r="D127" s="66">
        <v>0</v>
      </c>
      <c r="E127" s="50">
        <f t="shared" si="1"/>
        <v>-0.5</v>
      </c>
      <c r="F127" s="50">
        <v>0</v>
      </c>
      <c r="G127" s="76"/>
      <c r="H127" s="66">
        <v>460000000</v>
      </c>
      <c r="I127" s="66">
        <v>0</v>
      </c>
    </row>
    <row r="128" spans="1:9" ht="17.25" customHeight="1" x14ac:dyDescent="0.2">
      <c r="A128" s="86">
        <v>6956</v>
      </c>
      <c r="B128" s="112" t="s">
        <v>183</v>
      </c>
      <c r="C128" s="66">
        <v>60000000</v>
      </c>
      <c r="D128" s="66">
        <v>0</v>
      </c>
      <c r="E128" s="50">
        <f t="shared" si="1"/>
        <v>0</v>
      </c>
      <c r="F128" s="50">
        <v>0</v>
      </c>
      <c r="G128" s="54"/>
      <c r="H128" s="66">
        <v>60000000</v>
      </c>
      <c r="I128" s="66">
        <v>0</v>
      </c>
    </row>
    <row r="129" spans="1:9" ht="17.25" customHeight="1" x14ac:dyDescent="0.2">
      <c r="A129" s="86">
        <v>6956</v>
      </c>
      <c r="B129" s="112" t="s">
        <v>184</v>
      </c>
      <c r="C129" s="66">
        <v>20000000</v>
      </c>
      <c r="D129" s="66">
        <v>0</v>
      </c>
      <c r="E129" s="50">
        <f t="shared" si="1"/>
        <v>0</v>
      </c>
      <c r="F129" s="50">
        <v>0</v>
      </c>
      <c r="G129" s="76"/>
      <c r="H129" s="66">
        <v>20000000</v>
      </c>
      <c r="I129" s="66">
        <v>0</v>
      </c>
    </row>
    <row r="130" spans="1:9" ht="17.25" customHeight="1" x14ac:dyDescent="0.2">
      <c r="A130" s="86">
        <v>6999</v>
      </c>
      <c r="B130" s="87" t="s">
        <v>185</v>
      </c>
      <c r="C130" s="66">
        <v>230000000</v>
      </c>
      <c r="D130" s="66">
        <v>0</v>
      </c>
      <c r="E130" s="50">
        <f t="shared" si="1"/>
        <v>2.0666666666666669</v>
      </c>
      <c r="F130" s="50">
        <v>0</v>
      </c>
      <c r="G130" s="76"/>
      <c r="H130" s="66">
        <v>75000000</v>
      </c>
      <c r="I130" s="66">
        <v>0</v>
      </c>
    </row>
    <row r="131" spans="1:9" ht="17.25" customHeight="1" x14ac:dyDescent="0.2">
      <c r="A131" s="86">
        <v>6999</v>
      </c>
      <c r="B131" s="87" t="s">
        <v>186</v>
      </c>
      <c r="C131" s="66">
        <v>75000000</v>
      </c>
      <c r="D131" s="66">
        <v>0</v>
      </c>
      <c r="E131" s="50">
        <v>0</v>
      </c>
      <c r="F131" s="50">
        <v>0</v>
      </c>
      <c r="G131" s="76"/>
      <c r="H131" s="127"/>
      <c r="I131" s="66">
        <v>0</v>
      </c>
    </row>
    <row r="132" spans="1:9" s="128" customFormat="1" ht="7.5" customHeight="1" x14ac:dyDescent="0.25">
      <c r="C132" s="76"/>
      <c r="D132" s="129"/>
      <c r="E132" s="130"/>
      <c r="F132" s="130"/>
      <c r="G132" s="76"/>
      <c r="H132" s="76"/>
      <c r="I132" s="129"/>
    </row>
    <row r="133" spans="1:9" s="128" customFormat="1" ht="15.75" x14ac:dyDescent="0.25">
      <c r="C133" s="131" t="s">
        <v>187</v>
      </c>
      <c r="D133" s="131"/>
      <c r="E133" s="131"/>
      <c r="F133" s="131"/>
      <c r="G133" s="76"/>
      <c r="H133" s="3"/>
      <c r="I133" s="132"/>
    </row>
    <row r="134" spans="1:9" s="128" customFormat="1" ht="15.75" x14ac:dyDescent="0.25">
      <c r="C134" s="133" t="s">
        <v>188</v>
      </c>
      <c r="D134" s="133"/>
      <c r="E134" s="133"/>
      <c r="F134" s="133"/>
      <c r="G134" s="134"/>
      <c r="H134" s="3"/>
      <c r="I134" s="132"/>
    </row>
    <row r="135" spans="1:9" ht="15.75" x14ac:dyDescent="0.25">
      <c r="C135" s="133" t="s">
        <v>190</v>
      </c>
      <c r="D135" s="133"/>
      <c r="E135" s="133"/>
      <c r="F135" s="133"/>
      <c r="G135" s="14"/>
      <c r="H135" s="11"/>
      <c r="I135" s="11"/>
    </row>
    <row r="136" spans="1:9" ht="15.75" x14ac:dyDescent="0.25">
      <c r="C136" s="129"/>
      <c r="D136" s="129"/>
      <c r="E136" s="130"/>
      <c r="F136" s="130"/>
      <c r="G136" s="14"/>
      <c r="H136" s="11"/>
      <c r="I136" s="11"/>
    </row>
    <row r="137" spans="1:9" ht="15.75" x14ac:dyDescent="0.25">
      <c r="C137" s="129"/>
      <c r="D137" s="129"/>
      <c r="E137" s="130"/>
      <c r="F137" s="130"/>
      <c r="G137" s="14"/>
      <c r="H137" s="11"/>
      <c r="I137" s="11"/>
    </row>
    <row r="138" spans="1:9" ht="15.75" x14ac:dyDescent="0.25">
      <c r="C138" s="129"/>
      <c r="D138" s="129"/>
      <c r="E138" s="130"/>
      <c r="F138" s="130"/>
      <c r="G138" s="14"/>
      <c r="H138" s="11"/>
      <c r="I138" s="11"/>
    </row>
    <row r="139" spans="1:9" x14ac:dyDescent="0.2">
      <c r="C139" s="133" t="s">
        <v>189</v>
      </c>
      <c r="D139" s="133"/>
      <c r="E139" s="133"/>
      <c r="F139" s="133"/>
      <c r="G139" s="134"/>
    </row>
    <row r="140" spans="1:9" x14ac:dyDescent="0.2">
      <c r="C140" s="133"/>
      <c r="D140" s="133"/>
      <c r="E140" s="133"/>
      <c r="F140" s="133"/>
      <c r="G140" s="134"/>
    </row>
  </sheetData>
  <mergeCells count="20">
    <mergeCell ref="C133:F133"/>
    <mergeCell ref="C134:F134"/>
    <mergeCell ref="C139:F140"/>
    <mergeCell ref="C135:F135"/>
    <mergeCell ref="D11:F11"/>
    <mergeCell ref="H11:I11"/>
    <mergeCell ref="A12:A14"/>
    <mergeCell ref="B12:B14"/>
    <mergeCell ref="C12:C14"/>
    <mergeCell ref="D12:D14"/>
    <mergeCell ref="E12:E14"/>
    <mergeCell ref="F12:F14"/>
    <mergeCell ref="H12:H14"/>
    <mergeCell ref="I12:I14"/>
    <mergeCell ref="A1:F1"/>
    <mergeCell ref="A6:F6"/>
    <mergeCell ref="A7:F7"/>
    <mergeCell ref="A9:F9"/>
    <mergeCell ref="A10:F10"/>
    <mergeCell ref="H10:I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AVC</dc:creator>
  <cp:lastModifiedBy>AVC</cp:lastModifiedBy>
  <dcterms:created xsi:type="dcterms:W3CDTF">2019-10-17T02:32:21Z</dcterms:created>
  <dcterms:modified xsi:type="dcterms:W3CDTF">2019-10-17T02:33:31Z</dcterms:modified>
</cp:coreProperties>
</file>