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9855" activeTab="1"/>
  </bookViews>
  <sheets>
    <sheet name="ON LOP 10" sheetId="1" r:id="rId1"/>
    <sheet name="THU HỘ" sheetId="2" r:id="rId2"/>
    <sheet name="PHHS" sheetId="3" r:id="rId3"/>
    <sheet name="BUOI 2" sheetId="4" r:id="rId4"/>
  </sheets>
  <calcPr calcId="144525"/>
</workbook>
</file>

<file path=xl/calcChain.xml><?xml version="1.0" encoding="utf-8"?>
<calcChain xmlns="http://schemas.openxmlformats.org/spreadsheetml/2006/main">
  <c r="C17" i="4"/>
  <c r="C16" s="1"/>
  <c r="D19"/>
  <c r="D21"/>
  <c r="D22"/>
  <c r="D24"/>
  <c r="D25"/>
  <c r="D26"/>
  <c r="D28"/>
  <c r="D29"/>
  <c r="D30"/>
  <c r="D31"/>
  <c r="D32"/>
  <c r="D33"/>
  <c r="D34"/>
  <c r="D35"/>
  <c r="D36"/>
  <c r="D37"/>
  <c r="D38"/>
  <c r="D18"/>
  <c r="D17" s="1"/>
  <c r="D16" s="1"/>
  <c r="C38"/>
  <c r="C34"/>
  <c r="C27"/>
  <c r="D27" s="1"/>
  <c r="C23"/>
  <c r="D23" s="1"/>
  <c r="C21"/>
  <c r="C20" s="1"/>
  <c r="D39"/>
  <c r="D14"/>
  <c r="D12"/>
  <c r="D11" s="1"/>
  <c r="C11"/>
  <c r="C11" i="3"/>
  <c r="D12"/>
  <c r="D11" s="1"/>
  <c r="D18"/>
  <c r="D20"/>
  <c r="D21"/>
  <c r="D23"/>
  <c r="D24"/>
  <c r="D25"/>
  <c r="D26"/>
  <c r="D27"/>
  <c r="D28"/>
  <c r="D29"/>
  <c r="D32"/>
  <c r="D33"/>
  <c r="D34"/>
  <c r="D35"/>
  <c r="D36"/>
  <c r="D38"/>
  <c r="D40"/>
  <c r="D41"/>
  <c r="D43"/>
  <c r="D44"/>
  <c r="D45"/>
  <c r="D46"/>
  <c r="D47"/>
  <c r="D48"/>
  <c r="D17"/>
  <c r="C42"/>
  <c r="D42" s="1"/>
  <c r="C39"/>
  <c r="D39" s="1"/>
  <c r="C37"/>
  <c r="D37" s="1"/>
  <c r="C31"/>
  <c r="D31" s="1"/>
  <c r="C30"/>
  <c r="D30" s="1"/>
  <c r="C22"/>
  <c r="C19"/>
  <c r="D19" s="1"/>
  <c r="D13"/>
  <c r="C18" i="2"/>
  <c r="C17" s="1"/>
  <c r="C16" s="1"/>
  <c r="C11"/>
  <c r="D13"/>
  <c r="C11" i="1"/>
  <c r="D23" i="2"/>
  <c r="D22"/>
  <c r="D21"/>
  <c r="D20"/>
  <c r="D19"/>
  <c r="D14"/>
  <c r="D12"/>
  <c r="C24" i="1"/>
  <c r="C31"/>
  <c r="D31" s="1"/>
  <c r="C19"/>
  <c r="D19" s="1"/>
  <c r="C16"/>
  <c r="D16" s="1"/>
  <c r="D13"/>
  <c r="D14"/>
  <c r="D17"/>
  <c r="D20"/>
  <c r="D21"/>
  <c r="D22"/>
  <c r="D23"/>
  <c r="D24"/>
  <c r="D25"/>
  <c r="D26"/>
  <c r="D27"/>
  <c r="D28"/>
  <c r="D29"/>
  <c r="D32"/>
  <c r="D12"/>
  <c r="D11" s="1"/>
  <c r="C15" i="4" l="1"/>
  <c r="C30" i="1"/>
  <c r="D30" s="1"/>
  <c r="C16" i="3"/>
  <c r="C15" s="1"/>
  <c r="C14" s="1"/>
  <c r="D14" s="1"/>
  <c r="C15" i="1"/>
  <c r="D15" s="1"/>
  <c r="C18"/>
  <c r="D18" s="1"/>
  <c r="D11" i="2"/>
  <c r="D18"/>
  <c r="D17" s="1"/>
  <c r="D16" s="1"/>
  <c r="D20" i="4"/>
  <c r="D15"/>
  <c r="D22" i="3"/>
  <c r="D16" s="1"/>
  <c r="D15" s="1"/>
  <c r="C15" i="2"/>
  <c r="D15" s="1"/>
</calcChain>
</file>

<file path=xl/sharedStrings.xml><?xml version="1.0" encoding="utf-8"?>
<sst xmlns="http://schemas.openxmlformats.org/spreadsheetml/2006/main" count="180" uniqueCount="110">
  <si>
    <t>Mã ĐVQHNS: 1032857</t>
  </si>
  <si>
    <t>CÔNG KHAI QUYẾT TOÁN THU - CHI</t>
  </si>
  <si>
    <t>NGUỒN THU ÔN TUYỀN SINH LỐP 10 NH 2016 - 2017</t>
  </si>
  <si>
    <t xml:space="preserve">THÔNG BÁO </t>
  </si>
  <si>
    <t>STT</t>
  </si>
  <si>
    <t>Chỉ tiêu</t>
  </si>
  <si>
    <t>A</t>
  </si>
  <si>
    <t>TỔNG THU</t>
  </si>
  <si>
    <t>I</t>
  </si>
  <si>
    <t>Thu phí ôn tuyển sinh lớp 10 năm học 2016-2017</t>
  </si>
  <si>
    <t>II</t>
  </si>
  <si>
    <t>SỐ THU NỘP NSNN</t>
  </si>
  <si>
    <t>III</t>
  </si>
  <si>
    <t>SỐ ĐƯỢC ĐỂ LẠI CHI THEO CHẾ ĐỘ</t>
  </si>
  <si>
    <t>Tiểu nhóm 0129: Chi thanh toán cá nhân</t>
  </si>
  <si>
    <t>MNDKT 6100: Phụ cấp lương</t>
  </si>
  <si>
    <t>Mã NDKT 6106: Chi tiền giáo viên trực tiếp giảng dạy</t>
  </si>
  <si>
    <t>Tiểu nhóm 0130: Chi về hàng hóa dịch vụ</t>
  </si>
  <si>
    <t>Mã NDKT 6551: Văn phòng phẩm</t>
  </si>
  <si>
    <t>MNDKT 6600: Thông tin liên lạc</t>
  </si>
  <si>
    <t>MNDKT 6550: Vật tư văn phòng</t>
  </si>
  <si>
    <t>Mã NDKT 6605: Thuê bao tivi</t>
  </si>
  <si>
    <t>Mã NDKT 6617: Hòa mạng internet</t>
  </si>
  <si>
    <t>MNDKT 6900: Sửa chữa thường xuyên TSCĐ</t>
  </si>
  <si>
    <t>Mã NDKT 6907: Nhà cửa</t>
  </si>
  <si>
    <t>Mã NDKT 6921: Sửa chữa đường điện, nước</t>
  </si>
  <si>
    <t>Mã NDKT 6912: Thiết bị tin học</t>
  </si>
  <si>
    <t>MNDKT 7000: Chi phí nghiệp vụ chuyên môn</t>
  </si>
  <si>
    <t>Mã NDKT 7001: Vật tư phục vụ chuyên môn</t>
  </si>
  <si>
    <t>Tiểu nhóm 0132: Các khoản chi khác</t>
  </si>
  <si>
    <t>MNDKT 7750: Chi khác</t>
  </si>
  <si>
    <t>Mã NDKT 7799: Chi công tác quản lý</t>
  </si>
  <si>
    <t>PHÒNG GD&amp;ĐT PHÚ GIÁO                     CỘNG HÒA XÃ HỘI CHỦ NGHĨA ViỆT NAM</t>
  </si>
  <si>
    <t>TRƯỜNG THCS AN BÌNH                                           Độc Lập - Tự Do - Hạnh Phúc</t>
  </si>
  <si>
    <t>An Bình, ngày 30 tháng 6 năm 2017</t>
  </si>
  <si>
    <t>HiỆU TRƯỞNG</t>
  </si>
  <si>
    <t>Nguyễn Văn Quyên</t>
  </si>
  <si>
    <t>NGUỒN THU HỘ HỌC SINH NĂM HỌC 2016 - 2017</t>
  </si>
  <si>
    <t>Tổng 
số liệu báo cáo</t>
  </si>
  <si>
    <t>Số liệu
 quyết toán</t>
  </si>
  <si>
    <t>Thu tiền mua học bạ, bìa hồ sơ, phiếu liên lạc năm học 2016 - 2017</t>
  </si>
  <si>
    <t>Chi mua ghế theo hđ số 0055103</t>
  </si>
  <si>
    <t>Chi đặt in phiếu liên lạc theo hđ số 0021930</t>
  </si>
  <si>
    <t>Chi mua học bạ + bìa học bạ theo phiếu thu số 43 ngày 13/12/2016</t>
  </si>
  <si>
    <t>Chi đặt in bảng tên theo hđ số 0055105</t>
  </si>
  <si>
    <t xml:space="preserve">Chi mua bìa hồ sơ khối 9 + bảng tên (không in tên) </t>
  </si>
  <si>
    <t>Mã NDKT 7049: Chi phí khác</t>
  </si>
  <si>
    <t>An Bình, ngày ... tháng ... năm ........</t>
  </si>
  <si>
    <t>NGUỒN THU ĐÓNG GÓP TỰ NGUYỆN TỪ PHHS HỌC 2016 - 2017</t>
  </si>
  <si>
    <t>Thu đóng góp tự nguyện từ cha mẹ học sinh năm 2016 - 2017</t>
  </si>
  <si>
    <t>Chi mua sách phục vụ học sinh theo hđ số 0004789</t>
  </si>
  <si>
    <t>Chi mua sách tham khảo theo hđ số 0011664</t>
  </si>
  <si>
    <t>Chi hổ trợ học sinh dự thi Tiếng anh mở rộng năm 2016</t>
  </si>
  <si>
    <t>Chi trả tiền thuê xe chở học sinh đi thi theo HĐ số 01 ngày 13.10.2016</t>
  </si>
  <si>
    <t>Chi mua dung cụ thể dục thể thao</t>
  </si>
  <si>
    <t>Chi trả tiền thuê xe chở học sinh đi thi theo HĐ số 02 ngày 17.10.2016</t>
  </si>
  <si>
    <t>Chi mua tập khen thưởng học sinh theo hđ số 0021934</t>
  </si>
  <si>
    <t>Chi đặt in giấy khen HKI năm học 2016-2017</t>
  </si>
  <si>
    <t>Chi giải thưởng Hội khỏe phù đổng cấp trường NH : 2016-2017</t>
  </si>
  <si>
    <t>Chi mua trang phục đội trống, trang phục múa, khăn quàng, giày … theo hóa đơn số 0023301</t>
  </si>
  <si>
    <t>Chi mua sổ sách phục vụ công tác đội theo hđ số 23359</t>
  </si>
  <si>
    <t xml:space="preserve">Chi trả tiền thuê xe chở học sinh đi thi HKPĐ cấp huyện </t>
  </si>
  <si>
    <t>Chi trả tiền chụp hình thẻ cho hs đi thi HKPĐ</t>
  </si>
  <si>
    <t>Chi trả tiền thuê xe chở học sinh đi thi theo HĐ số 03 ngày 14.12.2016</t>
  </si>
  <si>
    <t xml:space="preserve">Chi làm bảng poster thi KHKT </t>
  </si>
  <si>
    <t>Chi mua dụng cụ học tập theo hđ số 0028810</t>
  </si>
  <si>
    <t xml:space="preserve">Chi trả lại tiền quỹ đóng góp tự nguyện cho các lớp năm học 2016-2017 </t>
  </si>
  <si>
    <t>Chi hỗ trợ thi trò chơi dân gian trong ngày Lễ Hội Khai Trường</t>
  </si>
  <si>
    <t>Chi hỗ trợ các khối lớp tổ chức trung thu học sinh + thi lồng đèn</t>
  </si>
  <si>
    <t>Chi hỗ trợ và khen thưởng các chi đội đạt giải trò chơi dân gian cấp trường</t>
  </si>
  <si>
    <t>Chi hỗ trợ Ban chỉ huy liên đội +hỗ trợ học sinh dự Đại Hội nhiệm kỳ 2016-2017</t>
  </si>
  <si>
    <t xml:space="preserve">Chi hỗ trợ học sinh dự Hội  thi tìm hiểu Lịch sử Đoàn - Đội </t>
  </si>
  <si>
    <t>Chi hỗ trợ học sinh thi " Thiếu nhi với công tác bảo vệ mội trường lần 2 năm 2016</t>
  </si>
  <si>
    <t>Chi hỗ trợ học sinh đi thi " Lễ hội hóa trang HALLOWEEN"</t>
  </si>
  <si>
    <t>Chi hỗ trợ học sinh thi văn nghệ + giải thưởng mừng ngày Nhà giáo Việt Nam 20/11</t>
  </si>
  <si>
    <t xml:space="preserve">Chi hỗ trợ học sinh thi vận dụng kiến thức liên môn </t>
  </si>
  <si>
    <t xml:space="preserve">Chi hỗ trợ học sinh thi kể chuyện theo sách </t>
  </si>
  <si>
    <t>Chi hỗ trợ kỳ thi Tiếng Anh trên mạng  NH : 2016-2017</t>
  </si>
  <si>
    <t>Chi hỗ trợ học sinh thi Toán Tiếng Anh + Toán Tiếng Việt vòng thi các cấp</t>
  </si>
  <si>
    <t>Chi hỗ trợ học sinh thi + giải thưởng Hội thi Nghi Thức Đội</t>
  </si>
  <si>
    <t>Chi hỗ trợ học sinh thi " Trò chơi dân gian + múa hát dân ca " cấp THCS năm 2016</t>
  </si>
  <si>
    <t>Chi hỗ trợ dẫn học sinh đi thi HKPĐ cấp huyện NH 2016-2017</t>
  </si>
  <si>
    <t>NGUỒN THU HỌC PHÍ BuỔI 2 HỌC KỲ I NH 2016 - 2017</t>
  </si>
  <si>
    <t>Thu tiền học phí buổi 2 học kỳ 1 năm học 2016 - 2017</t>
  </si>
  <si>
    <t>MNDKT 6250: Phúc lợi tập thể</t>
  </si>
  <si>
    <t>MNDKT 6900: Sửa chữa tài sản phục vụ công tác chuyên môn</t>
  </si>
  <si>
    <t>Mã NDKT 6257: Chi tiền nước uống giáo viên theo hóa đơn số 0022093</t>
  </si>
  <si>
    <t xml:space="preserve">Mã NDKT 6552: Chi mua máy nước nóng lạnh theo hđ số 0045846 </t>
  </si>
  <si>
    <t>Mã NDKT 6552: Chi mua đèn pin pha theo hđ số 0025602</t>
  </si>
  <si>
    <t>Mã NDKT 6552: Chi mua điện thoại bàn theo hđ số 0037644</t>
  </si>
  <si>
    <t>Mã NDKT 6907: Chi mua thép làm cửa cầu thang theo hđ số 0000633</t>
  </si>
  <si>
    <t>Mã NDKT 6912: Chi tiền vệ sinh + mua vật tư máy vi tính theo hđ số 0054603</t>
  </si>
  <si>
    <t>Mã NDKT 6912: Chi tiền thay main + nguồn + … máy vi tính theo hđ số 0060632</t>
  </si>
  <si>
    <t>Mã NDKT 6921: Chi mua dây ống nước + xe rùa + ổ khóa … theo hđ số 0021123</t>
  </si>
  <si>
    <t>Mã NDKT 6949: Chi tiền sơn sửa bàn ghế học sinh theo hđ số 0046073</t>
  </si>
  <si>
    <t>Mã NDKT 6949: Chi làm lưới chắn bóng sân thể thao theo hđ số 0000113</t>
  </si>
  <si>
    <t>Mã NDKT 7001: Chi mua vật phẩm thí nghiệm thực hành theo hđ số 0055913</t>
  </si>
  <si>
    <t>Mã NDKT 7001: Chi mua dụng cụ học tập theo hđ số 0055915</t>
  </si>
  <si>
    <t>Mã NDKT 7001: Chi đổ cát hố nhảy theo hđ số 0062296</t>
  </si>
  <si>
    <t>Thu tiền học phí buổi 2 học kỳ 2 năm học 2016 - 2017 (chuyển sang chi tiếp năm học 2017 - 2018)</t>
  </si>
  <si>
    <t>Mã NDKT 6106: Chi tiền giáo viên trực tiếp giảng dạy
 từ tháng 8-10/2016</t>
  </si>
  <si>
    <t>Mã NDKT 6106: Chi tiền giáo viên trực tiếp giảng dạy 
từ tháng 11-12/2016</t>
  </si>
  <si>
    <t>Mã NDKT 7799: Chi thu nhập tăng thêm (công thu + quản lý) lớp học buổi 2 học kỳ 1 năm học 2016 - 2017</t>
  </si>
  <si>
    <t>Thu tiền mua ghế ngồi sinh hoạt cho học sinh khối 6 năm học 2016 - 2017</t>
  </si>
  <si>
    <t>Thu tiền mua Bảo hiểm y tế cho hoc sinh 833</t>
  </si>
  <si>
    <t>đã nộp cho 
cơ quan bảo hiểm</t>
  </si>
  <si>
    <t>TỔNG THU HỌC BẠ, PLL</t>
  </si>
  <si>
    <t>IV</t>
  </si>
  <si>
    <t>TỔNG THU HỘ BẢO HIỂM</t>
  </si>
  <si>
    <t>Thu tiền mua bảo hiểm tai nạn cho học sinh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</si>
</sst>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3" fillId="0" borderId="1" xfId="1" applyNumberFormat="1" applyFont="1" applyBorder="1"/>
    <xf numFmtId="164" fontId="2" fillId="0" borderId="1" xfId="1" applyNumberFormat="1" applyFont="1" applyBorder="1"/>
    <xf numFmtId="164" fontId="5" fillId="0" borderId="1" xfId="1" applyNumberFormat="1" applyFont="1" applyBorder="1"/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vertical="center" wrapText="1" shrinkToFit="1"/>
      <protection locked="0"/>
    </xf>
    <xf numFmtId="0" fontId="7" fillId="2" borderId="1" xfId="0" applyFont="1" applyFill="1" applyBorder="1" applyAlignment="1" applyProtection="1">
      <alignment vertical="center" wrapText="1" shrinkToFit="1"/>
      <protection locked="0"/>
    </xf>
    <xf numFmtId="164" fontId="7" fillId="2" borderId="1" xfId="1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2" xfId="0" applyFont="1" applyBorder="1" applyAlignment="1"/>
    <xf numFmtId="164" fontId="5" fillId="0" borderId="1" xfId="0" applyNumberFormat="1" applyFont="1" applyBorder="1" applyAlignment="1"/>
    <xf numFmtId="164" fontId="3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4" fontId="7" fillId="2" borderId="1" xfId="1" applyNumberFormat="1" applyFont="1" applyFill="1" applyBorder="1" applyAlignment="1" applyProtection="1">
      <alignment horizontal="right" wrapText="1" shrinkToFit="1"/>
      <protection locked="0"/>
    </xf>
    <xf numFmtId="0" fontId="7" fillId="2" borderId="0" xfId="0" applyFont="1" applyFill="1" applyBorder="1" applyAlignment="1" applyProtection="1">
      <alignment vertical="center" wrapText="1" shrinkToFit="1"/>
      <protection locked="0"/>
    </xf>
    <xf numFmtId="164" fontId="2" fillId="0" borderId="3" xfId="0" applyNumberFormat="1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7" fillId="0" borderId="1" xfId="0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8" fillId="0" borderId="4" xfId="1" applyNumberFormat="1" applyFont="1" applyBorder="1" applyAlignment="1">
      <alignment horizontal="left"/>
    </xf>
    <xf numFmtId="164" fontId="9" fillId="0" borderId="1" xfId="1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8" fillId="0" borderId="4" xfId="1" applyNumberFormat="1" applyFont="1" applyBorder="1" applyAlignment="1"/>
    <xf numFmtId="164" fontId="10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3" fillId="0" borderId="1" xfId="0" applyNumberFormat="1" applyFont="1" applyBorder="1" applyAlignment="1"/>
    <xf numFmtId="3" fontId="10" fillId="0" borderId="1" xfId="0" applyNumberFormat="1" applyFont="1" applyFill="1" applyBorder="1" applyAlignment="1" applyProtection="1">
      <protection locked="0"/>
    </xf>
    <xf numFmtId="0" fontId="2" fillId="0" borderId="1" xfId="0" applyFont="1" applyBorder="1" applyAlignment="1">
      <alignment wrapText="1"/>
    </xf>
    <xf numFmtId="164" fontId="2" fillId="0" borderId="1" xfId="1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3095625</xdr:colOff>
      <xdr:row>2</xdr:row>
      <xdr:rowOff>9525</xdr:rowOff>
    </xdr:from>
    <xdr:to>
      <xdr:col>3</xdr:col>
      <xdr:colOff>381000</xdr:colOff>
      <xdr:row>2</xdr:row>
      <xdr:rowOff>9526</xdr:rowOff>
    </xdr:to>
    <xdr:cxnSp macro="">
      <xdr:nvCxnSpPr>
        <xdr:cNvPr id="3" name="Straight Connector 2"/>
        <xdr:cNvCxnSpPr/>
      </xdr:nvCxnSpPr>
      <xdr:spPr>
        <a:xfrm flipV="1">
          <a:off x="3533775" y="428625"/>
          <a:ext cx="19240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3076575</xdr:colOff>
      <xdr:row>2</xdr:row>
      <xdr:rowOff>19050</xdr:rowOff>
    </xdr:from>
    <xdr:to>
      <xdr:col>3</xdr:col>
      <xdr:colOff>381000</xdr:colOff>
      <xdr:row>2</xdr:row>
      <xdr:rowOff>20638</xdr:rowOff>
    </xdr:to>
    <xdr:cxnSp macro="">
      <xdr:nvCxnSpPr>
        <xdr:cNvPr id="3" name="Straight Connector 2"/>
        <xdr:cNvCxnSpPr/>
      </xdr:nvCxnSpPr>
      <xdr:spPr>
        <a:xfrm>
          <a:off x="3514725" y="438150"/>
          <a:ext cx="194310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3076575</xdr:colOff>
      <xdr:row>2</xdr:row>
      <xdr:rowOff>19050</xdr:rowOff>
    </xdr:from>
    <xdr:to>
      <xdr:col>3</xdr:col>
      <xdr:colOff>381000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3514725" y="438150"/>
          <a:ext cx="1943100" cy="1588"/>
        </a:xfrm>
        <a:prstGeom prst="line">
          <a:avLst/>
        </a:prstGeom>
        <a:ln>
          <a:solidFill>
            <a:schemeClr val="tx1">
              <a:alpha val="98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3048000</xdr:colOff>
      <xdr:row>2</xdr:row>
      <xdr:rowOff>9525</xdr:rowOff>
    </xdr:from>
    <xdr:to>
      <xdr:col>3</xdr:col>
      <xdr:colOff>247650</xdr:colOff>
      <xdr:row>2</xdr:row>
      <xdr:rowOff>11113</xdr:rowOff>
    </xdr:to>
    <xdr:cxnSp macro="">
      <xdr:nvCxnSpPr>
        <xdr:cNvPr id="9" name="Straight Connector 8"/>
        <xdr:cNvCxnSpPr/>
      </xdr:nvCxnSpPr>
      <xdr:spPr>
        <a:xfrm>
          <a:off x="3486150" y="428625"/>
          <a:ext cx="1990725" cy="1588"/>
        </a:xfrm>
        <a:prstGeom prst="line">
          <a:avLst/>
        </a:prstGeom>
        <a:ln>
          <a:solidFill>
            <a:schemeClr val="tx1">
              <a:alpha val="89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opLeftCell="A19" workbookViewId="0">
      <selection activeCell="B19" sqref="B19"/>
    </sheetView>
  </sheetViews>
  <sheetFormatPr defaultRowHeight="16.5"/>
  <cols>
    <col min="1" max="1" width="6.5703125" style="1" customWidth="1"/>
    <col min="2" max="2" width="51.5703125" style="1" customWidth="1"/>
    <col min="3" max="3" width="18" style="1" customWidth="1"/>
    <col min="4" max="4" width="20.140625" style="1" customWidth="1"/>
    <col min="5" max="16384" width="9.140625" style="1"/>
  </cols>
  <sheetData>
    <row r="1" spans="1:4" s="2" customFormat="1">
      <c r="A1" s="2" t="s">
        <v>32</v>
      </c>
      <c r="C1" s="12"/>
      <c r="D1" s="12"/>
    </row>
    <row r="2" spans="1:4" s="2" customFormat="1">
      <c r="A2" s="2" t="s">
        <v>33</v>
      </c>
      <c r="C2" s="12"/>
      <c r="D2" s="12"/>
    </row>
    <row r="3" spans="1:4" s="2" customFormat="1">
      <c r="A3" s="1" t="s">
        <v>0</v>
      </c>
    </row>
    <row r="5" spans="1:4" ht="18.75">
      <c r="A5" s="48" t="s">
        <v>3</v>
      </c>
      <c r="B5" s="48"/>
      <c r="C5" s="48"/>
      <c r="D5" s="48"/>
    </row>
    <row r="6" spans="1:4" ht="18.75">
      <c r="A6" s="48" t="s">
        <v>1</v>
      </c>
      <c r="B6" s="48"/>
      <c r="C6" s="48"/>
      <c r="D6" s="48"/>
    </row>
    <row r="7" spans="1:4" ht="18.75">
      <c r="A7" s="48" t="s">
        <v>2</v>
      </c>
      <c r="B7" s="48"/>
      <c r="C7" s="48"/>
      <c r="D7" s="48"/>
    </row>
    <row r="9" spans="1:4" s="15" customFormat="1" ht="36.75" customHeight="1">
      <c r="A9" s="13" t="s">
        <v>4</v>
      </c>
      <c r="B9" s="13" t="s">
        <v>5</v>
      </c>
      <c r="C9" s="14" t="s">
        <v>38</v>
      </c>
      <c r="D9" s="14" t="s">
        <v>39</v>
      </c>
    </row>
    <row r="10" spans="1:4" s="2" customFormat="1" ht="21" customHeight="1">
      <c r="A10" s="5" t="s">
        <v>6</v>
      </c>
      <c r="B10" s="6" t="s">
        <v>7</v>
      </c>
      <c r="C10" s="6"/>
      <c r="D10" s="6"/>
    </row>
    <row r="11" spans="1:4" s="2" customFormat="1" ht="21" customHeight="1">
      <c r="A11" s="5" t="s">
        <v>8</v>
      </c>
      <c r="B11" s="6" t="s">
        <v>7</v>
      </c>
      <c r="C11" s="9">
        <f>C12</f>
        <v>134750000</v>
      </c>
      <c r="D11" s="9">
        <f>D12</f>
        <v>134750000</v>
      </c>
    </row>
    <row r="12" spans="1:4" ht="21" customHeight="1">
      <c r="A12" s="7"/>
      <c r="B12" s="8" t="s">
        <v>9</v>
      </c>
      <c r="C12" s="10">
        <v>134750000</v>
      </c>
      <c r="D12" s="10">
        <f>C12</f>
        <v>134750000</v>
      </c>
    </row>
    <row r="13" spans="1:4" s="2" customFormat="1" ht="21" customHeight="1">
      <c r="A13" s="5" t="s">
        <v>10</v>
      </c>
      <c r="B13" s="6" t="s">
        <v>11</v>
      </c>
      <c r="C13" s="9"/>
      <c r="D13" s="10">
        <f t="shared" ref="D13:D32" si="0">C13</f>
        <v>0</v>
      </c>
    </row>
    <row r="14" spans="1:4" s="2" customFormat="1" ht="21" customHeight="1">
      <c r="A14" s="5" t="s">
        <v>12</v>
      </c>
      <c r="B14" s="6" t="s">
        <v>13</v>
      </c>
      <c r="C14" s="9">
        <v>134750000</v>
      </c>
      <c r="D14" s="9">
        <f t="shared" si="0"/>
        <v>134750000</v>
      </c>
    </row>
    <row r="15" spans="1:4" s="3" customFormat="1" ht="21" customHeight="1">
      <c r="A15" s="45" t="s">
        <v>14</v>
      </c>
      <c r="B15" s="46"/>
      <c r="C15" s="11">
        <f>C16</f>
        <v>107800000</v>
      </c>
      <c r="D15" s="11">
        <f t="shared" si="0"/>
        <v>107800000</v>
      </c>
    </row>
    <row r="16" spans="1:4" s="2" customFormat="1" ht="21" customHeight="1">
      <c r="A16" s="5"/>
      <c r="B16" s="6" t="s">
        <v>15</v>
      </c>
      <c r="C16" s="9">
        <f>C17</f>
        <v>107800000</v>
      </c>
      <c r="D16" s="9">
        <f t="shared" si="0"/>
        <v>107800000</v>
      </c>
    </row>
    <row r="17" spans="1:4" ht="21" customHeight="1">
      <c r="A17" s="7"/>
      <c r="B17" s="8" t="s">
        <v>16</v>
      </c>
      <c r="C17" s="10">
        <v>107800000</v>
      </c>
      <c r="D17" s="10">
        <f t="shared" si="0"/>
        <v>107800000</v>
      </c>
    </row>
    <row r="18" spans="1:4" s="3" customFormat="1" ht="21" customHeight="1">
      <c r="A18" s="45" t="s">
        <v>17</v>
      </c>
      <c r="B18" s="46"/>
      <c r="C18" s="11">
        <f>C19+C21+C24+C24+C28</f>
        <v>38060000</v>
      </c>
      <c r="D18" s="11">
        <f t="shared" si="0"/>
        <v>38060000</v>
      </c>
    </row>
    <row r="19" spans="1:4" s="2" customFormat="1" ht="21" customHeight="1">
      <c r="A19" s="5"/>
      <c r="B19" s="6" t="s">
        <v>20</v>
      </c>
      <c r="C19" s="9">
        <f>C20</f>
        <v>2440000</v>
      </c>
      <c r="D19" s="9">
        <f t="shared" si="0"/>
        <v>2440000</v>
      </c>
    </row>
    <row r="20" spans="1:4" ht="21" customHeight="1">
      <c r="A20" s="7"/>
      <c r="B20" s="8" t="s">
        <v>18</v>
      </c>
      <c r="C20" s="10">
        <v>2440000</v>
      </c>
      <c r="D20" s="10">
        <f t="shared" si="0"/>
        <v>2440000</v>
      </c>
    </row>
    <row r="21" spans="1:4" s="2" customFormat="1" ht="21" customHeight="1">
      <c r="A21" s="5"/>
      <c r="B21" s="6" t="s">
        <v>19</v>
      </c>
      <c r="C21" s="9"/>
      <c r="D21" s="9">
        <f t="shared" si="0"/>
        <v>0</v>
      </c>
    </row>
    <row r="22" spans="1:4" ht="21" customHeight="1">
      <c r="A22" s="7"/>
      <c r="B22" s="8" t="s">
        <v>21</v>
      </c>
      <c r="C22" s="10"/>
      <c r="D22" s="10">
        <f t="shared" si="0"/>
        <v>0</v>
      </c>
    </row>
    <row r="23" spans="1:4" ht="21" customHeight="1">
      <c r="A23" s="7"/>
      <c r="B23" s="8" t="s">
        <v>22</v>
      </c>
      <c r="C23" s="10"/>
      <c r="D23" s="10">
        <f t="shared" si="0"/>
        <v>0</v>
      </c>
    </row>
    <row r="24" spans="1:4" s="2" customFormat="1" ht="21" customHeight="1">
      <c r="A24" s="5"/>
      <c r="B24" s="6" t="s">
        <v>23</v>
      </c>
      <c r="C24" s="9">
        <f>SUM(C25:C27)</f>
        <v>17810000</v>
      </c>
      <c r="D24" s="9">
        <f t="shared" si="0"/>
        <v>17810000</v>
      </c>
    </row>
    <row r="25" spans="1:4" ht="21" customHeight="1">
      <c r="A25" s="7"/>
      <c r="B25" s="8" t="s">
        <v>24</v>
      </c>
      <c r="C25" s="10">
        <v>4800000</v>
      </c>
      <c r="D25" s="10">
        <f t="shared" si="0"/>
        <v>4800000</v>
      </c>
    </row>
    <row r="26" spans="1:4" ht="21" customHeight="1">
      <c r="A26" s="7"/>
      <c r="B26" s="8" t="s">
        <v>26</v>
      </c>
      <c r="C26" s="10">
        <v>5200000</v>
      </c>
      <c r="D26" s="10">
        <f t="shared" si="0"/>
        <v>5200000</v>
      </c>
    </row>
    <row r="27" spans="1:4" ht="21" customHeight="1">
      <c r="A27" s="7"/>
      <c r="B27" s="8" t="s">
        <v>25</v>
      </c>
      <c r="C27" s="10">
        <v>7810000</v>
      </c>
      <c r="D27" s="10">
        <f t="shared" si="0"/>
        <v>7810000</v>
      </c>
    </row>
    <row r="28" spans="1:4" s="2" customFormat="1" ht="21" customHeight="1">
      <c r="A28" s="5"/>
      <c r="B28" s="6" t="s">
        <v>27</v>
      </c>
      <c r="C28" s="9"/>
      <c r="D28" s="9">
        <f t="shared" si="0"/>
        <v>0</v>
      </c>
    </row>
    <row r="29" spans="1:4" ht="21" customHeight="1">
      <c r="A29" s="7"/>
      <c r="B29" s="8" t="s">
        <v>28</v>
      </c>
      <c r="C29" s="10"/>
      <c r="D29" s="10">
        <f t="shared" si="0"/>
        <v>0</v>
      </c>
    </row>
    <row r="30" spans="1:4" s="3" customFormat="1" ht="21" customHeight="1">
      <c r="A30" s="45" t="s">
        <v>29</v>
      </c>
      <c r="B30" s="46"/>
      <c r="C30" s="11">
        <f>C31</f>
        <v>6700000</v>
      </c>
      <c r="D30" s="11">
        <f t="shared" si="0"/>
        <v>6700000</v>
      </c>
    </row>
    <row r="31" spans="1:4" s="2" customFormat="1" ht="21" customHeight="1">
      <c r="A31" s="5"/>
      <c r="B31" s="6" t="s">
        <v>30</v>
      </c>
      <c r="C31" s="9">
        <f>C32</f>
        <v>6700000</v>
      </c>
      <c r="D31" s="9">
        <f t="shared" si="0"/>
        <v>6700000</v>
      </c>
    </row>
    <row r="32" spans="1:4" ht="21" customHeight="1">
      <c r="A32" s="7"/>
      <c r="B32" s="8" t="s">
        <v>31</v>
      </c>
      <c r="C32" s="8">
        <v>6700000</v>
      </c>
      <c r="D32" s="10">
        <f t="shared" si="0"/>
        <v>6700000</v>
      </c>
    </row>
    <row r="34" spans="3:4">
      <c r="C34" s="4" t="s">
        <v>34</v>
      </c>
    </row>
    <row r="35" spans="3:4">
      <c r="C35" s="47" t="s">
        <v>35</v>
      </c>
      <c r="D35" s="47"/>
    </row>
    <row r="40" spans="3:4">
      <c r="C40" s="47" t="s">
        <v>36</v>
      </c>
      <c r="D40" s="47"/>
    </row>
  </sheetData>
  <mergeCells count="8">
    <mergeCell ref="A18:B18"/>
    <mergeCell ref="A30:B30"/>
    <mergeCell ref="C35:D35"/>
    <mergeCell ref="C40:D40"/>
    <mergeCell ref="A5:D5"/>
    <mergeCell ref="A6:D6"/>
    <mergeCell ref="A7:D7"/>
    <mergeCell ref="A15:B15"/>
  </mergeCells>
  <pageMargins left="0.33" right="0.21" top="0.38" bottom="0.32" header="0.18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abSelected="1" topLeftCell="A21" workbookViewId="0">
      <selection activeCell="B30" sqref="B30"/>
    </sheetView>
  </sheetViews>
  <sheetFormatPr defaultRowHeight="16.5"/>
  <cols>
    <col min="1" max="1" width="6.5703125" style="1" customWidth="1"/>
    <col min="2" max="2" width="51.5703125" style="1" customWidth="1"/>
    <col min="3" max="3" width="18" style="1" customWidth="1"/>
    <col min="4" max="4" width="20.140625" style="1" customWidth="1"/>
    <col min="5" max="16384" width="9.140625" style="1"/>
  </cols>
  <sheetData>
    <row r="1" spans="1:4" s="2" customFormat="1">
      <c r="A1" s="2" t="s">
        <v>32</v>
      </c>
      <c r="C1" s="12"/>
      <c r="D1" s="12"/>
    </row>
    <row r="2" spans="1:4" s="2" customFormat="1">
      <c r="A2" s="2" t="s">
        <v>33</v>
      </c>
      <c r="C2" s="12"/>
      <c r="D2" s="12"/>
    </row>
    <row r="3" spans="1:4" s="2" customFormat="1">
      <c r="A3" s="1" t="s">
        <v>0</v>
      </c>
    </row>
    <row r="5" spans="1:4" ht="18.75">
      <c r="A5" s="48" t="s">
        <v>3</v>
      </c>
      <c r="B5" s="48"/>
      <c r="C5" s="48"/>
      <c r="D5" s="48"/>
    </row>
    <row r="6" spans="1:4" ht="18.75">
      <c r="A6" s="48" t="s">
        <v>1</v>
      </c>
      <c r="B6" s="48"/>
      <c r="C6" s="48"/>
      <c r="D6" s="48"/>
    </row>
    <row r="7" spans="1:4" ht="18.75">
      <c r="A7" s="48" t="s">
        <v>37</v>
      </c>
      <c r="B7" s="48"/>
      <c r="C7" s="48"/>
      <c r="D7" s="48"/>
    </row>
    <row r="9" spans="1:4" s="15" customFormat="1" ht="36.75" customHeight="1">
      <c r="A9" s="13" t="s">
        <v>4</v>
      </c>
      <c r="B9" s="13" t="s">
        <v>5</v>
      </c>
      <c r="C9" s="14" t="s">
        <v>38</v>
      </c>
      <c r="D9" s="14" t="s">
        <v>39</v>
      </c>
    </row>
    <row r="10" spans="1:4" s="2" customFormat="1" ht="22.5" customHeight="1">
      <c r="A10" s="5" t="s">
        <v>6</v>
      </c>
      <c r="B10" s="6" t="s">
        <v>7</v>
      </c>
      <c r="C10" s="6"/>
      <c r="D10" s="6"/>
    </row>
    <row r="11" spans="1:4" s="2" customFormat="1" ht="22.5" customHeight="1">
      <c r="A11" s="5" t="s">
        <v>8</v>
      </c>
      <c r="B11" s="6" t="s">
        <v>106</v>
      </c>
      <c r="C11" s="9">
        <f>C12+C13</f>
        <v>28846000</v>
      </c>
      <c r="D11" s="9">
        <f>D12+D13</f>
        <v>28846000</v>
      </c>
    </row>
    <row r="12" spans="1:4" ht="43.5" customHeight="1">
      <c r="A12" s="7"/>
      <c r="B12" s="17" t="s">
        <v>40</v>
      </c>
      <c r="C12" s="10">
        <v>19046000</v>
      </c>
      <c r="D12" s="10">
        <f>C12</f>
        <v>19046000</v>
      </c>
    </row>
    <row r="13" spans="1:4" ht="43.5" customHeight="1">
      <c r="A13" s="7"/>
      <c r="B13" s="17" t="s">
        <v>103</v>
      </c>
      <c r="C13" s="10">
        <v>9800000</v>
      </c>
      <c r="D13" s="10">
        <f>C13</f>
        <v>9800000</v>
      </c>
    </row>
    <row r="14" spans="1:4" s="2" customFormat="1" ht="22.5" customHeight="1">
      <c r="A14" s="5" t="s">
        <v>10</v>
      </c>
      <c r="B14" s="6" t="s">
        <v>11</v>
      </c>
      <c r="C14" s="9"/>
      <c r="D14" s="10">
        <f t="shared" ref="D14:D23" si="0">C14</f>
        <v>0</v>
      </c>
    </row>
    <row r="15" spans="1:4" s="2" customFormat="1" ht="22.5" customHeight="1">
      <c r="A15" s="5" t="s">
        <v>12</v>
      </c>
      <c r="B15" s="6" t="s">
        <v>13</v>
      </c>
      <c r="C15" s="9">
        <f>SUM(C19:C23)</f>
        <v>28846000</v>
      </c>
      <c r="D15" s="9">
        <f t="shared" si="0"/>
        <v>28846000</v>
      </c>
    </row>
    <row r="16" spans="1:4" s="2" customFormat="1" ht="22.5" customHeight="1">
      <c r="A16" s="5"/>
      <c r="B16" s="21" t="s">
        <v>17</v>
      </c>
      <c r="C16" s="22">
        <f>C17</f>
        <v>28846000</v>
      </c>
      <c r="D16" s="22">
        <f>D17</f>
        <v>28846000</v>
      </c>
    </row>
    <row r="17" spans="1:4" s="2" customFormat="1" ht="22.5" customHeight="1">
      <c r="A17" s="5"/>
      <c r="B17" s="6" t="s">
        <v>27</v>
      </c>
      <c r="C17" s="23">
        <f>C18</f>
        <v>28846000</v>
      </c>
      <c r="D17" s="23">
        <f>D18</f>
        <v>28846000</v>
      </c>
    </row>
    <row r="18" spans="1:4" s="2" customFormat="1" ht="22.5" customHeight="1">
      <c r="A18" s="5"/>
      <c r="B18" s="8" t="s">
        <v>46</v>
      </c>
      <c r="C18" s="24">
        <f>SUM(C19:C23)</f>
        <v>28846000</v>
      </c>
      <c r="D18" s="24">
        <f>SUM(D19:D23)</f>
        <v>28846000</v>
      </c>
    </row>
    <row r="19" spans="1:4" s="2" customFormat="1" ht="22.5" customHeight="1">
      <c r="A19" s="5"/>
      <c r="B19" s="19" t="s">
        <v>41</v>
      </c>
      <c r="C19" s="20">
        <v>9800000</v>
      </c>
      <c r="D19" s="10">
        <f t="shared" si="0"/>
        <v>9800000</v>
      </c>
    </row>
    <row r="20" spans="1:4" ht="22.5" customHeight="1">
      <c r="A20" s="7"/>
      <c r="B20" s="19" t="s">
        <v>44</v>
      </c>
      <c r="C20" s="20">
        <v>9580000</v>
      </c>
      <c r="D20" s="10">
        <f t="shared" si="0"/>
        <v>9580000</v>
      </c>
    </row>
    <row r="21" spans="1:4" s="2" customFormat="1" ht="33.75" customHeight="1">
      <c r="A21" s="5"/>
      <c r="B21" s="19" t="s">
        <v>43</v>
      </c>
      <c r="C21" s="25">
        <v>3640000</v>
      </c>
      <c r="D21" s="10">
        <f t="shared" si="0"/>
        <v>3640000</v>
      </c>
    </row>
    <row r="22" spans="1:4" ht="22.5" customHeight="1">
      <c r="A22" s="7"/>
      <c r="B22" s="19" t="s">
        <v>42</v>
      </c>
      <c r="C22" s="20">
        <v>2000000</v>
      </c>
      <c r="D22" s="10">
        <f t="shared" si="0"/>
        <v>2000000</v>
      </c>
    </row>
    <row r="23" spans="1:4" s="2" customFormat="1" ht="22.5" customHeight="1">
      <c r="A23" s="5"/>
      <c r="B23" s="19" t="s">
        <v>45</v>
      </c>
      <c r="C23" s="20">
        <v>3826000</v>
      </c>
      <c r="D23" s="10">
        <f t="shared" si="0"/>
        <v>3826000</v>
      </c>
    </row>
    <row r="24" spans="1:4" s="2" customFormat="1" ht="22.5" customHeight="1">
      <c r="A24" s="5" t="s">
        <v>107</v>
      </c>
      <c r="B24" s="6" t="s">
        <v>108</v>
      </c>
      <c r="C24" s="20"/>
      <c r="D24" s="10"/>
    </row>
    <row r="25" spans="1:4" ht="32.25" customHeight="1">
      <c r="A25" s="7"/>
      <c r="B25" s="17" t="s">
        <v>104</v>
      </c>
      <c r="C25" s="10">
        <v>457380000</v>
      </c>
      <c r="D25" s="44" t="s">
        <v>105</v>
      </c>
    </row>
    <row r="26" spans="1:4" ht="34.5" customHeight="1">
      <c r="A26" s="7"/>
      <c r="B26" s="17" t="s">
        <v>109</v>
      </c>
      <c r="C26" s="10">
        <v>70600000</v>
      </c>
      <c r="D26" s="44" t="s">
        <v>105</v>
      </c>
    </row>
    <row r="28" spans="1:4">
      <c r="C28" s="4" t="s">
        <v>47</v>
      </c>
    </row>
    <row r="29" spans="1:4">
      <c r="C29" s="47" t="s">
        <v>35</v>
      </c>
      <c r="D29" s="47"/>
    </row>
    <row r="34" spans="3:4">
      <c r="C34" s="47" t="s">
        <v>36</v>
      </c>
      <c r="D34" s="47"/>
    </row>
  </sheetData>
  <mergeCells count="5">
    <mergeCell ref="C29:D29"/>
    <mergeCell ref="C34:D34"/>
    <mergeCell ref="A5:D5"/>
    <mergeCell ref="A6:D6"/>
    <mergeCell ref="A7:D7"/>
  </mergeCells>
  <pageMargins left="0.36" right="0.21" top="0.47" bottom="0.35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topLeftCell="A43" workbookViewId="0">
      <selection activeCell="B52" sqref="B52"/>
    </sheetView>
  </sheetViews>
  <sheetFormatPr defaultRowHeight="16.5"/>
  <cols>
    <col min="1" max="1" width="6.5703125" style="1" customWidth="1"/>
    <col min="2" max="2" width="51.5703125" style="1" customWidth="1"/>
    <col min="3" max="3" width="18" style="1" customWidth="1"/>
    <col min="4" max="4" width="20.140625" style="1" customWidth="1"/>
    <col min="5" max="16384" width="9.140625" style="1"/>
  </cols>
  <sheetData>
    <row r="1" spans="1:4" s="2" customFormat="1">
      <c r="A1" s="2" t="s">
        <v>32</v>
      </c>
      <c r="C1" s="12"/>
      <c r="D1" s="12"/>
    </row>
    <row r="2" spans="1:4" s="2" customFormat="1">
      <c r="A2" s="2" t="s">
        <v>33</v>
      </c>
      <c r="C2" s="12"/>
      <c r="D2" s="12"/>
    </row>
    <row r="3" spans="1:4" s="2" customFormat="1">
      <c r="A3" s="1" t="s">
        <v>0</v>
      </c>
    </row>
    <row r="5" spans="1:4" ht="18.75">
      <c r="A5" s="48" t="s">
        <v>3</v>
      </c>
      <c r="B5" s="48"/>
      <c r="C5" s="48"/>
      <c r="D5" s="48"/>
    </row>
    <row r="6" spans="1:4" ht="18.75">
      <c r="A6" s="48" t="s">
        <v>1</v>
      </c>
      <c r="B6" s="48"/>
      <c r="C6" s="48"/>
      <c r="D6" s="48"/>
    </row>
    <row r="7" spans="1:4" ht="18.75">
      <c r="A7" s="48" t="s">
        <v>48</v>
      </c>
      <c r="B7" s="48"/>
      <c r="C7" s="48"/>
      <c r="D7" s="48"/>
    </row>
    <row r="9" spans="1:4" s="15" customFormat="1" ht="36.75" customHeight="1">
      <c r="A9" s="13" t="s">
        <v>4</v>
      </c>
      <c r="B9" s="13" t="s">
        <v>5</v>
      </c>
      <c r="C9" s="14" t="s">
        <v>38</v>
      </c>
      <c r="D9" s="14" t="s">
        <v>39</v>
      </c>
    </row>
    <row r="10" spans="1:4" s="2" customFormat="1" ht="22.5" customHeight="1">
      <c r="A10" s="5" t="s">
        <v>6</v>
      </c>
      <c r="B10" s="6" t="s">
        <v>7</v>
      </c>
      <c r="C10" s="6"/>
      <c r="D10" s="6"/>
    </row>
    <row r="11" spans="1:4" s="2" customFormat="1" ht="22.5" customHeight="1">
      <c r="A11" s="5" t="s">
        <v>8</v>
      </c>
      <c r="B11" s="6" t="s">
        <v>7</v>
      </c>
      <c r="C11" s="9">
        <f>C12</f>
        <v>199870000</v>
      </c>
      <c r="D11" s="9">
        <f>D12</f>
        <v>199870000</v>
      </c>
    </row>
    <row r="12" spans="1:4" ht="43.5" customHeight="1">
      <c r="A12" s="7"/>
      <c r="B12" s="18" t="s">
        <v>49</v>
      </c>
      <c r="C12" s="25">
        <v>199870000</v>
      </c>
      <c r="D12" s="10">
        <f>C12</f>
        <v>199870000</v>
      </c>
    </row>
    <row r="13" spans="1:4" s="2" customFormat="1" ht="22.5" customHeight="1">
      <c r="A13" s="5" t="s">
        <v>10</v>
      </c>
      <c r="B13" s="6" t="s">
        <v>11</v>
      </c>
      <c r="C13" s="9"/>
      <c r="D13" s="10">
        <f t="shared" ref="D13:D14" si="0">C13</f>
        <v>0</v>
      </c>
    </row>
    <row r="14" spans="1:4" s="2" customFormat="1" ht="22.5" customHeight="1">
      <c r="A14" s="5" t="s">
        <v>12</v>
      </c>
      <c r="B14" s="6" t="s">
        <v>13</v>
      </c>
      <c r="C14" s="9">
        <f>C15</f>
        <v>199870000</v>
      </c>
      <c r="D14" s="9">
        <f t="shared" si="0"/>
        <v>199870000</v>
      </c>
    </row>
    <row r="15" spans="1:4" s="2" customFormat="1" ht="22.5" customHeight="1">
      <c r="A15" s="5"/>
      <c r="B15" s="21" t="s">
        <v>17</v>
      </c>
      <c r="C15" s="22">
        <f>C16</f>
        <v>199870000</v>
      </c>
      <c r="D15" s="22">
        <f>D16</f>
        <v>199870000</v>
      </c>
    </row>
    <row r="16" spans="1:4" s="2" customFormat="1" ht="22.5" customHeight="1">
      <c r="A16" s="5"/>
      <c r="B16" s="6" t="s">
        <v>27</v>
      </c>
      <c r="C16" s="23">
        <f>SUM(C17:C48)</f>
        <v>199870000</v>
      </c>
      <c r="D16" s="23">
        <f>SUM(D17:D48)</f>
        <v>199870000</v>
      </c>
    </row>
    <row r="17" spans="1:4" s="28" customFormat="1" ht="39.75" customHeight="1">
      <c r="A17" s="16">
        <v>1</v>
      </c>
      <c r="B17" s="18" t="s">
        <v>67</v>
      </c>
      <c r="C17" s="31">
        <v>3600000</v>
      </c>
      <c r="D17" s="27">
        <f>C17</f>
        <v>3600000</v>
      </c>
    </row>
    <row r="18" spans="1:4" s="28" customFormat="1" ht="26.25" customHeight="1">
      <c r="A18" s="16">
        <v>2</v>
      </c>
      <c r="B18" s="18" t="s">
        <v>50</v>
      </c>
      <c r="C18" s="31">
        <v>449000</v>
      </c>
      <c r="D18" s="27">
        <f t="shared" ref="D18:D48" si="1">C18</f>
        <v>449000</v>
      </c>
    </row>
    <row r="19" spans="1:4" s="29" customFormat="1" ht="39.75" customHeight="1">
      <c r="A19" s="16">
        <v>3</v>
      </c>
      <c r="B19" s="18" t="s">
        <v>68</v>
      </c>
      <c r="C19" s="31">
        <f>10500000+1800000</f>
        <v>12300000</v>
      </c>
      <c r="D19" s="27">
        <f t="shared" si="1"/>
        <v>12300000</v>
      </c>
    </row>
    <row r="20" spans="1:4" s="28" customFormat="1" ht="39.75" customHeight="1">
      <c r="A20" s="16">
        <v>4</v>
      </c>
      <c r="B20" s="18" t="s">
        <v>69</v>
      </c>
      <c r="C20" s="31">
        <v>3000000</v>
      </c>
      <c r="D20" s="27">
        <f t="shared" si="1"/>
        <v>3000000</v>
      </c>
    </row>
    <row r="21" spans="1:4" s="28" customFormat="1" ht="25.5" customHeight="1">
      <c r="A21" s="16">
        <v>5</v>
      </c>
      <c r="B21" s="18" t="s">
        <v>51</v>
      </c>
      <c r="C21" s="31">
        <v>2595000</v>
      </c>
      <c r="D21" s="27">
        <f t="shared" si="1"/>
        <v>2595000</v>
      </c>
    </row>
    <row r="22" spans="1:4" s="28" customFormat="1" ht="39.75" customHeight="1">
      <c r="A22" s="16">
        <v>6</v>
      </c>
      <c r="B22" s="18" t="s">
        <v>70</v>
      </c>
      <c r="C22" s="31">
        <f>500000+1800000</f>
        <v>2300000</v>
      </c>
      <c r="D22" s="27">
        <f t="shared" si="1"/>
        <v>2300000</v>
      </c>
    </row>
    <row r="23" spans="1:4" s="28" customFormat="1" ht="39.75" customHeight="1">
      <c r="A23" s="16">
        <v>7</v>
      </c>
      <c r="B23" s="18" t="s">
        <v>52</v>
      </c>
      <c r="C23" s="31">
        <v>300000</v>
      </c>
      <c r="D23" s="27">
        <f t="shared" si="1"/>
        <v>300000</v>
      </c>
    </row>
    <row r="24" spans="1:4" s="28" customFormat="1" ht="39.75" customHeight="1">
      <c r="A24" s="16">
        <v>8</v>
      </c>
      <c r="B24" s="18" t="s">
        <v>71</v>
      </c>
      <c r="C24" s="31">
        <v>3200000</v>
      </c>
      <c r="D24" s="27">
        <f t="shared" si="1"/>
        <v>3200000</v>
      </c>
    </row>
    <row r="25" spans="1:4" s="28" customFormat="1" ht="39.75" customHeight="1">
      <c r="A25" s="16">
        <v>9</v>
      </c>
      <c r="B25" s="18" t="s">
        <v>53</v>
      </c>
      <c r="C25" s="31">
        <v>700000</v>
      </c>
      <c r="D25" s="27">
        <f t="shared" si="1"/>
        <v>700000</v>
      </c>
    </row>
    <row r="26" spans="1:4" s="28" customFormat="1" ht="24.75" customHeight="1">
      <c r="A26" s="16">
        <v>10</v>
      </c>
      <c r="B26" s="18" t="s">
        <v>54</v>
      </c>
      <c r="C26" s="31">
        <v>9660000</v>
      </c>
      <c r="D26" s="27">
        <f t="shared" si="1"/>
        <v>9660000</v>
      </c>
    </row>
    <row r="27" spans="1:4" s="28" customFormat="1" ht="39.75" customHeight="1">
      <c r="A27" s="16">
        <v>11</v>
      </c>
      <c r="B27" s="18" t="s">
        <v>72</v>
      </c>
      <c r="C27" s="31">
        <v>3000000</v>
      </c>
      <c r="D27" s="27">
        <f t="shared" si="1"/>
        <v>3000000</v>
      </c>
    </row>
    <row r="28" spans="1:4" s="28" customFormat="1" ht="39.75" customHeight="1">
      <c r="A28" s="16">
        <v>12</v>
      </c>
      <c r="B28" s="18" t="s">
        <v>73</v>
      </c>
      <c r="C28" s="31">
        <v>6000000</v>
      </c>
      <c r="D28" s="27">
        <f t="shared" si="1"/>
        <v>6000000</v>
      </c>
    </row>
    <row r="29" spans="1:4" s="28" customFormat="1" ht="39.75" customHeight="1">
      <c r="A29" s="16">
        <v>13</v>
      </c>
      <c r="B29" s="18" t="s">
        <v>55</v>
      </c>
      <c r="C29" s="31">
        <v>700000</v>
      </c>
      <c r="D29" s="27">
        <f t="shared" si="1"/>
        <v>700000</v>
      </c>
    </row>
    <row r="30" spans="1:4" s="28" customFormat="1" ht="39.75" customHeight="1">
      <c r="A30" s="16">
        <v>14</v>
      </c>
      <c r="B30" s="18" t="s">
        <v>74</v>
      </c>
      <c r="C30" s="31">
        <f>4200000+4800000</f>
        <v>9000000</v>
      </c>
      <c r="D30" s="27">
        <f t="shared" si="1"/>
        <v>9000000</v>
      </c>
    </row>
    <row r="31" spans="1:4" s="28" customFormat="1" ht="25.5" customHeight="1">
      <c r="A31" s="16">
        <v>15</v>
      </c>
      <c r="B31" s="18" t="s">
        <v>75</v>
      </c>
      <c r="C31" s="31">
        <f>13*250000</f>
        <v>3250000</v>
      </c>
      <c r="D31" s="27">
        <f t="shared" si="1"/>
        <v>3250000</v>
      </c>
    </row>
    <row r="32" spans="1:4" s="28" customFormat="1" ht="21" customHeight="1">
      <c r="A32" s="16">
        <v>16</v>
      </c>
      <c r="B32" s="18" t="s">
        <v>76</v>
      </c>
      <c r="C32" s="31">
        <v>3000000</v>
      </c>
      <c r="D32" s="27">
        <f t="shared" si="1"/>
        <v>3000000</v>
      </c>
    </row>
    <row r="33" spans="1:4" s="28" customFormat="1" ht="35.25" customHeight="1">
      <c r="A33" s="16">
        <v>17</v>
      </c>
      <c r="B33" s="18" t="s">
        <v>56</v>
      </c>
      <c r="C33" s="31">
        <v>29900000</v>
      </c>
      <c r="D33" s="27">
        <f t="shared" si="1"/>
        <v>29900000</v>
      </c>
    </row>
    <row r="34" spans="1:4" s="28" customFormat="1" ht="22.5" customHeight="1">
      <c r="A34" s="16">
        <v>18</v>
      </c>
      <c r="B34" s="18" t="s">
        <v>57</v>
      </c>
      <c r="C34" s="31">
        <v>3060000</v>
      </c>
      <c r="D34" s="27">
        <f t="shared" si="1"/>
        <v>3060000</v>
      </c>
    </row>
    <row r="35" spans="1:4" s="28" customFormat="1" ht="39.75" customHeight="1">
      <c r="A35" s="16">
        <v>19</v>
      </c>
      <c r="B35" s="18" t="s">
        <v>58</v>
      </c>
      <c r="C35" s="31">
        <v>5400000</v>
      </c>
      <c r="D35" s="27">
        <f t="shared" si="1"/>
        <v>5400000</v>
      </c>
    </row>
    <row r="36" spans="1:4" s="28" customFormat="1" ht="39.75" customHeight="1">
      <c r="A36" s="16">
        <v>20</v>
      </c>
      <c r="B36" s="18" t="s">
        <v>77</v>
      </c>
      <c r="C36" s="31">
        <v>5950000</v>
      </c>
      <c r="D36" s="27">
        <f t="shared" si="1"/>
        <v>5950000</v>
      </c>
    </row>
    <row r="37" spans="1:4" s="28" customFormat="1" ht="39.75" customHeight="1">
      <c r="A37" s="16">
        <v>21</v>
      </c>
      <c r="B37" s="18" t="s">
        <v>78</v>
      </c>
      <c r="C37" s="31">
        <f>2000000+4200000</f>
        <v>6200000</v>
      </c>
      <c r="D37" s="27">
        <f t="shared" si="1"/>
        <v>6200000</v>
      </c>
    </row>
    <row r="38" spans="1:4" s="28" customFormat="1" ht="39.75" customHeight="1">
      <c r="A38" s="16">
        <v>22</v>
      </c>
      <c r="B38" s="18" t="s">
        <v>59</v>
      </c>
      <c r="C38" s="31">
        <v>8370000</v>
      </c>
      <c r="D38" s="27">
        <f t="shared" si="1"/>
        <v>8370000</v>
      </c>
    </row>
    <row r="39" spans="1:4" s="28" customFormat="1" ht="39.75" customHeight="1">
      <c r="A39" s="16">
        <v>23</v>
      </c>
      <c r="B39" s="18" t="s">
        <v>79</v>
      </c>
      <c r="C39" s="31">
        <f>4200000+3000000</f>
        <v>7200000</v>
      </c>
      <c r="D39" s="27">
        <f t="shared" si="1"/>
        <v>7200000</v>
      </c>
    </row>
    <row r="40" spans="1:4" s="28" customFormat="1" ht="39.75" customHeight="1">
      <c r="A40" s="16">
        <v>24</v>
      </c>
      <c r="B40" s="18" t="s">
        <v>60</v>
      </c>
      <c r="C40" s="31">
        <v>2050000</v>
      </c>
      <c r="D40" s="27">
        <f t="shared" si="1"/>
        <v>2050000</v>
      </c>
    </row>
    <row r="41" spans="1:4" s="28" customFormat="1" ht="39.75" customHeight="1">
      <c r="A41" s="16">
        <v>25</v>
      </c>
      <c r="B41" s="18" t="s">
        <v>80</v>
      </c>
      <c r="C41" s="31">
        <v>5640000</v>
      </c>
      <c r="D41" s="27">
        <f t="shared" si="1"/>
        <v>5640000</v>
      </c>
    </row>
    <row r="42" spans="1:4" s="28" customFormat="1" ht="39.75" customHeight="1">
      <c r="A42" s="16">
        <v>26</v>
      </c>
      <c r="B42" s="18" t="s">
        <v>81</v>
      </c>
      <c r="C42" s="31">
        <f>4800000+2240000+1760000+960000+4320000+4320000+1440000+5600000</f>
        <v>25440000</v>
      </c>
      <c r="D42" s="27">
        <f t="shared" si="1"/>
        <v>25440000</v>
      </c>
    </row>
    <row r="43" spans="1:4" s="28" customFormat="1" ht="39.75" customHeight="1">
      <c r="A43" s="16">
        <v>27</v>
      </c>
      <c r="B43" s="18" t="s">
        <v>61</v>
      </c>
      <c r="C43" s="31">
        <v>7700000</v>
      </c>
      <c r="D43" s="27">
        <f t="shared" si="1"/>
        <v>7700000</v>
      </c>
    </row>
    <row r="44" spans="1:4" s="28" customFormat="1" ht="27.75" customHeight="1">
      <c r="A44" s="16">
        <v>28</v>
      </c>
      <c r="B44" s="18" t="s">
        <v>62</v>
      </c>
      <c r="C44" s="31">
        <v>1170000</v>
      </c>
      <c r="D44" s="27">
        <f t="shared" si="1"/>
        <v>1170000</v>
      </c>
    </row>
    <row r="45" spans="1:4" s="28" customFormat="1" ht="39.75" customHeight="1">
      <c r="A45" s="16">
        <v>29</v>
      </c>
      <c r="B45" s="18" t="s">
        <v>63</v>
      </c>
      <c r="C45" s="31">
        <v>1600000</v>
      </c>
      <c r="D45" s="27">
        <f t="shared" si="1"/>
        <v>1600000</v>
      </c>
    </row>
    <row r="46" spans="1:4" s="28" customFormat="1" ht="23.25" customHeight="1">
      <c r="A46" s="16">
        <v>30</v>
      </c>
      <c r="B46" s="18" t="s">
        <v>64</v>
      </c>
      <c r="C46" s="31">
        <v>5600000</v>
      </c>
      <c r="D46" s="27">
        <f t="shared" si="1"/>
        <v>5600000</v>
      </c>
    </row>
    <row r="47" spans="1:4" s="28" customFormat="1" ht="23.25" customHeight="1">
      <c r="A47" s="16">
        <v>31</v>
      </c>
      <c r="B47" s="18" t="s">
        <v>65</v>
      </c>
      <c r="C47" s="31">
        <v>5250000</v>
      </c>
      <c r="D47" s="27">
        <f t="shared" si="1"/>
        <v>5250000</v>
      </c>
    </row>
    <row r="48" spans="1:4" s="28" customFormat="1" ht="39.75" customHeight="1">
      <c r="A48" s="16">
        <v>32</v>
      </c>
      <c r="B48" s="19" t="s">
        <v>66</v>
      </c>
      <c r="C48" s="31">
        <v>16286000</v>
      </c>
      <c r="D48" s="35">
        <f t="shared" si="1"/>
        <v>16286000</v>
      </c>
    </row>
    <row r="49" spans="1:4" s="30" customFormat="1" ht="15" customHeight="1">
      <c r="A49" s="32"/>
      <c r="B49" s="26"/>
      <c r="C49" s="33"/>
      <c r="D49" s="34"/>
    </row>
    <row r="50" spans="1:4">
      <c r="C50" s="4" t="s">
        <v>47</v>
      </c>
    </row>
    <row r="51" spans="1:4">
      <c r="C51" s="47" t="s">
        <v>35</v>
      </c>
      <c r="D51" s="47"/>
    </row>
    <row r="56" spans="1:4">
      <c r="C56" s="47" t="s">
        <v>36</v>
      </c>
      <c r="D56" s="47"/>
    </row>
  </sheetData>
  <mergeCells count="5">
    <mergeCell ref="C51:D51"/>
    <mergeCell ref="C56:D56"/>
    <mergeCell ref="A5:D5"/>
    <mergeCell ref="A6:D6"/>
    <mergeCell ref="A7:D7"/>
  </mergeCells>
  <pageMargins left="0.33" right="0.21" top="0.33" bottom="0.25" header="0.16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topLeftCell="A40" workbookViewId="0">
      <selection activeCell="C53" sqref="C53"/>
    </sheetView>
  </sheetViews>
  <sheetFormatPr defaultRowHeight="16.5"/>
  <cols>
    <col min="1" max="1" width="6.5703125" style="1" customWidth="1"/>
    <col min="2" max="2" width="54.28515625" style="1" customWidth="1"/>
    <col min="3" max="4" width="17.5703125" style="1" customWidth="1"/>
    <col min="5" max="16384" width="9.140625" style="1"/>
  </cols>
  <sheetData>
    <row r="1" spans="1:4" s="2" customFormat="1">
      <c r="A1" s="2" t="s">
        <v>32</v>
      </c>
      <c r="C1" s="12"/>
      <c r="D1" s="12"/>
    </row>
    <row r="2" spans="1:4" s="2" customFormat="1">
      <c r="A2" s="2" t="s">
        <v>33</v>
      </c>
      <c r="C2" s="12"/>
      <c r="D2" s="12"/>
    </row>
    <row r="3" spans="1:4" s="2" customFormat="1">
      <c r="A3" s="1" t="s">
        <v>0</v>
      </c>
    </row>
    <row r="5" spans="1:4">
      <c r="A5" s="47" t="s">
        <v>3</v>
      </c>
      <c r="B5" s="47"/>
      <c r="C5" s="47"/>
      <c r="D5" s="47"/>
    </row>
    <row r="6" spans="1:4">
      <c r="A6" s="47" t="s">
        <v>1</v>
      </c>
      <c r="B6" s="47"/>
      <c r="C6" s="47"/>
      <c r="D6" s="47"/>
    </row>
    <row r="7" spans="1:4">
      <c r="A7" s="47" t="s">
        <v>82</v>
      </c>
      <c r="B7" s="47"/>
      <c r="C7" s="47"/>
      <c r="D7" s="47"/>
    </row>
    <row r="9" spans="1:4" s="15" customFormat="1" ht="36.75" customHeight="1">
      <c r="A9" s="13" t="s">
        <v>4</v>
      </c>
      <c r="B9" s="13" t="s">
        <v>5</v>
      </c>
      <c r="C9" s="14" t="s">
        <v>38</v>
      </c>
      <c r="D9" s="14" t="s">
        <v>39</v>
      </c>
    </row>
    <row r="10" spans="1:4" s="2" customFormat="1" ht="22.5" customHeight="1">
      <c r="A10" s="5" t="s">
        <v>6</v>
      </c>
      <c r="B10" s="6" t="s">
        <v>7</v>
      </c>
      <c r="C10" s="6"/>
      <c r="D10" s="6"/>
    </row>
    <row r="11" spans="1:4" s="2" customFormat="1" ht="22.5" customHeight="1">
      <c r="A11" s="5" t="s">
        <v>8</v>
      </c>
      <c r="B11" s="6" t="s">
        <v>7</v>
      </c>
      <c r="C11" s="9">
        <f>C12</f>
        <v>425530000</v>
      </c>
      <c r="D11" s="9">
        <f>D12</f>
        <v>425530000</v>
      </c>
    </row>
    <row r="12" spans="1:4" ht="25.5" customHeight="1">
      <c r="A12" s="7"/>
      <c r="B12" s="18" t="s">
        <v>83</v>
      </c>
      <c r="C12" s="25">
        <v>425530000</v>
      </c>
      <c r="D12" s="10">
        <f>C12</f>
        <v>425530000</v>
      </c>
    </row>
    <row r="13" spans="1:4" ht="40.5" customHeight="1">
      <c r="A13" s="7"/>
      <c r="B13" s="18" t="s">
        <v>99</v>
      </c>
      <c r="C13" s="25"/>
      <c r="D13" s="10"/>
    </row>
    <row r="14" spans="1:4" s="2" customFormat="1" ht="22.5" customHeight="1">
      <c r="A14" s="5" t="s">
        <v>10</v>
      </c>
      <c r="B14" s="6" t="s">
        <v>11</v>
      </c>
      <c r="C14" s="9"/>
      <c r="D14" s="10">
        <f t="shared" ref="D14:D15" si="0">C14</f>
        <v>0</v>
      </c>
    </row>
    <row r="15" spans="1:4" s="2" customFormat="1" ht="22.5" customHeight="1">
      <c r="A15" s="5" t="s">
        <v>12</v>
      </c>
      <c r="B15" s="6" t="s">
        <v>13</v>
      </c>
      <c r="C15" s="9">
        <f>C16+C20</f>
        <v>425530000</v>
      </c>
      <c r="D15" s="9">
        <f t="shared" si="0"/>
        <v>425530000</v>
      </c>
    </row>
    <row r="16" spans="1:4" s="2" customFormat="1" ht="22.5" customHeight="1">
      <c r="A16" s="49" t="s">
        <v>14</v>
      </c>
      <c r="B16" s="49"/>
      <c r="C16" s="11">
        <f>C17</f>
        <v>340390000</v>
      </c>
      <c r="D16" s="11">
        <f>D17</f>
        <v>340390000</v>
      </c>
    </row>
    <row r="17" spans="1:4" s="2" customFormat="1" ht="24" customHeight="1">
      <c r="A17" s="5"/>
      <c r="B17" s="6" t="s">
        <v>15</v>
      </c>
      <c r="C17" s="9">
        <f>C18+C19</f>
        <v>340390000</v>
      </c>
      <c r="D17" s="9">
        <f>D18+D19</f>
        <v>340390000</v>
      </c>
    </row>
    <row r="18" spans="1:4" s="2" customFormat="1" ht="37.5" customHeight="1">
      <c r="A18" s="7"/>
      <c r="B18" s="43" t="s">
        <v>100</v>
      </c>
      <c r="C18" s="37">
        <v>190080000</v>
      </c>
      <c r="D18" s="10">
        <f>C18</f>
        <v>190080000</v>
      </c>
    </row>
    <row r="19" spans="1:4" s="2" customFormat="1" ht="37.5" customHeight="1">
      <c r="A19" s="5"/>
      <c r="B19" s="43" t="s">
        <v>101</v>
      </c>
      <c r="C19" s="37">
        <v>150310000</v>
      </c>
      <c r="D19" s="10">
        <f t="shared" ref="D19:D38" si="1">C19</f>
        <v>150310000</v>
      </c>
    </row>
    <row r="20" spans="1:4" s="2" customFormat="1" ht="24" customHeight="1">
      <c r="A20" s="49" t="s">
        <v>17</v>
      </c>
      <c r="B20" s="49"/>
      <c r="C20" s="22">
        <f>C21+C23+C27+C34+C38</f>
        <v>85140000</v>
      </c>
      <c r="D20" s="9">
        <f t="shared" si="1"/>
        <v>85140000</v>
      </c>
    </row>
    <row r="21" spans="1:4" s="2" customFormat="1" ht="24" customHeight="1">
      <c r="A21" s="5"/>
      <c r="B21" s="6" t="s">
        <v>84</v>
      </c>
      <c r="C21" s="41">
        <f>C22</f>
        <v>1012000</v>
      </c>
      <c r="D21" s="10">
        <f t="shared" si="1"/>
        <v>1012000</v>
      </c>
    </row>
    <row r="22" spans="1:4" s="2" customFormat="1" ht="35.25" customHeight="1">
      <c r="A22" s="5"/>
      <c r="B22" s="19" t="s">
        <v>86</v>
      </c>
      <c r="C22" s="36">
        <v>1012000</v>
      </c>
      <c r="D22" s="10">
        <f t="shared" si="1"/>
        <v>1012000</v>
      </c>
    </row>
    <row r="23" spans="1:4" s="2" customFormat="1" ht="24" customHeight="1">
      <c r="A23" s="5"/>
      <c r="B23" s="6" t="s">
        <v>20</v>
      </c>
      <c r="C23" s="40">
        <f>SUM(C24:C26)</f>
        <v>4690000</v>
      </c>
      <c r="D23" s="9">
        <f t="shared" si="1"/>
        <v>4690000</v>
      </c>
    </row>
    <row r="24" spans="1:4" s="2" customFormat="1" ht="32.25" customHeight="1">
      <c r="A24" s="5"/>
      <c r="B24" s="19" t="s">
        <v>87</v>
      </c>
      <c r="C24" s="39">
        <v>3600000</v>
      </c>
      <c r="D24" s="10">
        <f t="shared" si="1"/>
        <v>3600000</v>
      </c>
    </row>
    <row r="25" spans="1:4" s="2" customFormat="1" ht="32.25" customHeight="1">
      <c r="A25" s="5"/>
      <c r="B25" s="19" t="s">
        <v>88</v>
      </c>
      <c r="C25" s="39">
        <v>640000</v>
      </c>
      <c r="D25" s="10">
        <f t="shared" si="1"/>
        <v>640000</v>
      </c>
    </row>
    <row r="26" spans="1:4" s="2" customFormat="1" ht="32.25" customHeight="1">
      <c r="A26" s="5"/>
      <c r="B26" s="19" t="s">
        <v>89</v>
      </c>
      <c r="C26" s="39">
        <v>450000</v>
      </c>
      <c r="D26" s="10">
        <f t="shared" si="1"/>
        <v>450000</v>
      </c>
    </row>
    <row r="27" spans="1:4" s="2" customFormat="1" ht="24" customHeight="1">
      <c r="A27" s="5"/>
      <c r="B27" s="6" t="s">
        <v>85</v>
      </c>
      <c r="C27" s="40">
        <f>SUM(C28:C33)</f>
        <v>46232000</v>
      </c>
      <c r="D27" s="9">
        <f t="shared" si="1"/>
        <v>46232000</v>
      </c>
    </row>
    <row r="28" spans="1:4" s="2" customFormat="1" ht="34.5" customHeight="1">
      <c r="A28" s="5"/>
      <c r="B28" s="19" t="s">
        <v>90</v>
      </c>
      <c r="C28" s="39">
        <v>5005000</v>
      </c>
      <c r="D28" s="10">
        <f t="shared" si="1"/>
        <v>5005000</v>
      </c>
    </row>
    <row r="29" spans="1:4" s="2" customFormat="1" ht="36" customHeight="1">
      <c r="A29" s="5"/>
      <c r="B29" s="19" t="s">
        <v>91</v>
      </c>
      <c r="C29" s="39">
        <v>4590000</v>
      </c>
      <c r="D29" s="10">
        <f t="shared" si="1"/>
        <v>4590000</v>
      </c>
    </row>
    <row r="30" spans="1:4" s="2" customFormat="1" ht="36" customHeight="1">
      <c r="A30" s="5"/>
      <c r="B30" s="19" t="s">
        <v>92</v>
      </c>
      <c r="C30" s="39">
        <v>8550000</v>
      </c>
      <c r="D30" s="10">
        <f t="shared" si="1"/>
        <v>8550000</v>
      </c>
    </row>
    <row r="31" spans="1:4" s="2" customFormat="1" ht="36" customHeight="1">
      <c r="A31" s="5"/>
      <c r="B31" s="19" t="s">
        <v>93</v>
      </c>
      <c r="C31" s="39">
        <v>3550000</v>
      </c>
      <c r="D31" s="10">
        <f t="shared" si="1"/>
        <v>3550000</v>
      </c>
    </row>
    <row r="32" spans="1:4" s="2" customFormat="1" ht="36" customHeight="1">
      <c r="A32" s="5"/>
      <c r="B32" s="19" t="s">
        <v>94</v>
      </c>
      <c r="C32" s="39">
        <v>9000000</v>
      </c>
      <c r="D32" s="10">
        <f t="shared" si="1"/>
        <v>9000000</v>
      </c>
    </row>
    <row r="33" spans="1:4" s="2" customFormat="1" ht="35.25" customHeight="1">
      <c r="A33" s="5"/>
      <c r="B33" s="19" t="s">
        <v>95</v>
      </c>
      <c r="C33" s="39">
        <v>15537000</v>
      </c>
      <c r="D33" s="10">
        <f t="shared" si="1"/>
        <v>15537000</v>
      </c>
    </row>
    <row r="34" spans="1:4" s="2" customFormat="1" ht="24" customHeight="1">
      <c r="A34" s="5"/>
      <c r="B34" s="6" t="s">
        <v>27</v>
      </c>
      <c r="C34" s="38">
        <f>SUM(C35:C37)</f>
        <v>11930000</v>
      </c>
      <c r="D34" s="9">
        <f t="shared" si="1"/>
        <v>11930000</v>
      </c>
    </row>
    <row r="35" spans="1:4" s="28" customFormat="1" ht="34.5" customHeight="1">
      <c r="A35" s="16"/>
      <c r="B35" s="19" t="s">
        <v>96</v>
      </c>
      <c r="C35" s="39">
        <v>4510000</v>
      </c>
      <c r="D35" s="10">
        <f t="shared" si="1"/>
        <v>4510000</v>
      </c>
    </row>
    <row r="36" spans="1:4" s="28" customFormat="1" ht="32.25" customHeight="1">
      <c r="A36" s="16"/>
      <c r="B36" s="19" t="s">
        <v>97</v>
      </c>
      <c r="C36" s="39">
        <v>4420000</v>
      </c>
      <c r="D36" s="10">
        <f t="shared" si="1"/>
        <v>4420000</v>
      </c>
    </row>
    <row r="37" spans="1:4" s="29" customFormat="1" ht="32.25" customHeight="1">
      <c r="A37" s="16"/>
      <c r="B37" s="19" t="s">
        <v>98</v>
      </c>
      <c r="C37" s="39">
        <v>3000000</v>
      </c>
      <c r="D37" s="10">
        <f t="shared" si="1"/>
        <v>3000000</v>
      </c>
    </row>
    <row r="38" spans="1:4" s="28" customFormat="1" ht="24" customHeight="1">
      <c r="A38" s="14"/>
      <c r="B38" s="6" t="s">
        <v>30</v>
      </c>
      <c r="C38" s="42">
        <f>C39</f>
        <v>21276000</v>
      </c>
      <c r="D38" s="9">
        <f t="shared" si="1"/>
        <v>21276000</v>
      </c>
    </row>
    <row r="39" spans="1:4" s="28" customFormat="1" ht="35.25" customHeight="1">
      <c r="A39" s="16"/>
      <c r="B39" s="19" t="s">
        <v>102</v>
      </c>
      <c r="C39" s="39">
        <v>21276000</v>
      </c>
      <c r="D39" s="35">
        <f t="shared" ref="D39" si="2">C39</f>
        <v>21276000</v>
      </c>
    </row>
    <row r="40" spans="1:4" s="30" customFormat="1" ht="15" customHeight="1">
      <c r="A40" s="32"/>
      <c r="B40" s="26"/>
      <c r="C40" s="33"/>
      <c r="D40" s="34"/>
    </row>
    <row r="41" spans="1:4">
      <c r="C41" s="4" t="s">
        <v>47</v>
      </c>
    </row>
    <row r="42" spans="1:4">
      <c r="C42" s="47" t="s">
        <v>35</v>
      </c>
      <c r="D42" s="47"/>
    </row>
    <row r="47" spans="1:4">
      <c r="C47" s="47" t="s">
        <v>36</v>
      </c>
      <c r="D47" s="47"/>
    </row>
  </sheetData>
  <mergeCells count="7">
    <mergeCell ref="C47:D47"/>
    <mergeCell ref="A16:B16"/>
    <mergeCell ref="A20:B20"/>
    <mergeCell ref="A5:D5"/>
    <mergeCell ref="A6:D6"/>
    <mergeCell ref="A7:D7"/>
    <mergeCell ref="C42:D42"/>
  </mergeCells>
  <pageMargins left="0.34" right="0.22" top="0.43" bottom="0.39" header="0.16" footer="0.2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ON LOP 10</vt:lpstr>
      <vt:lpstr>THU HỘ</vt:lpstr>
      <vt:lpstr>PHHS</vt:lpstr>
      <vt:lpstr>BUOI 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DUC THANG</dc:creator>
  <cp:lastModifiedBy>CAN DUC THANG</cp:lastModifiedBy>
  <cp:lastPrinted>2017-08-07T03:11:07Z</cp:lastPrinted>
  <dcterms:created xsi:type="dcterms:W3CDTF">2017-08-05T23:30:47Z</dcterms:created>
  <dcterms:modified xsi:type="dcterms:W3CDTF">2017-08-07T21:34:24Z</dcterms:modified>
</cp:coreProperties>
</file>