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3805" windowHeight="9855"/>
  </bookViews>
  <sheets>
    <sheet name="CÔNG KHAI QUYẾT TOÁN NĂM 2017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48" i="1"/>
  <c r="D147"/>
  <c r="C147"/>
  <c r="H147" s="1"/>
  <c r="H146"/>
  <c r="D145"/>
  <c r="D144" s="1"/>
  <c r="C145"/>
  <c r="H145" s="1"/>
  <c r="C144"/>
  <c r="H144" s="1"/>
  <c r="H143"/>
  <c r="H142"/>
  <c r="H141"/>
  <c r="H140"/>
  <c r="H139"/>
  <c r="H138"/>
  <c r="H137"/>
  <c r="H136"/>
  <c r="D135"/>
  <c r="D134" s="1"/>
  <c r="C135"/>
  <c r="H135" s="1"/>
  <c r="C134"/>
  <c r="H134" s="1"/>
  <c r="H133"/>
  <c r="H132"/>
  <c r="D131"/>
  <c r="C131"/>
  <c r="H131" s="1"/>
  <c r="H130"/>
  <c r="D129"/>
  <c r="C129"/>
  <c r="H129" s="1"/>
  <c r="H128"/>
  <c r="D127"/>
  <c r="C127"/>
  <c r="H127" s="1"/>
  <c r="D126"/>
  <c r="C126"/>
  <c r="H126" s="1"/>
  <c r="H125"/>
  <c r="D124"/>
  <c r="C124"/>
  <c r="H124" s="1"/>
  <c r="H123"/>
  <c r="D122"/>
  <c r="C122"/>
  <c r="H122" s="1"/>
  <c r="H121"/>
  <c r="D120"/>
  <c r="D119" s="1"/>
  <c r="C120"/>
  <c r="H120" s="1"/>
  <c r="C119"/>
  <c r="C118" s="1"/>
  <c r="H117"/>
  <c r="H116"/>
  <c r="H115"/>
  <c r="D114"/>
  <c r="D113" s="1"/>
  <c r="C114"/>
  <c r="H114" s="1"/>
  <c r="C113"/>
  <c r="H113" s="1"/>
  <c r="H112"/>
  <c r="D111"/>
  <c r="C111"/>
  <c r="H111" s="1"/>
  <c r="H110"/>
  <c r="D109"/>
  <c r="C109"/>
  <c r="C108" s="1"/>
  <c r="H108" s="1"/>
  <c r="D108"/>
  <c r="H107"/>
  <c r="H106"/>
  <c r="D105"/>
  <c r="C105"/>
  <c r="H105" s="1"/>
  <c r="H104"/>
  <c r="H103"/>
  <c r="H102"/>
  <c r="H101"/>
  <c r="H100"/>
  <c r="H99"/>
  <c r="D98"/>
  <c r="D97" s="1"/>
  <c r="C98"/>
  <c r="H98" s="1"/>
  <c r="C97"/>
  <c r="H97" s="1"/>
  <c r="H96"/>
  <c r="H95"/>
  <c r="H94"/>
  <c r="H93"/>
  <c r="H92"/>
  <c r="H91"/>
  <c r="D90"/>
  <c r="C90"/>
  <c r="H90" s="1"/>
  <c r="H89"/>
  <c r="H88"/>
  <c r="H87"/>
  <c r="H86"/>
  <c r="H85"/>
  <c r="H84"/>
  <c r="H83"/>
  <c r="H82"/>
  <c r="H81"/>
  <c r="D80"/>
  <c r="C80"/>
  <c r="H80" s="1"/>
  <c r="H79"/>
  <c r="H78"/>
  <c r="H77"/>
  <c r="D76"/>
  <c r="C76"/>
  <c r="H76" s="1"/>
  <c r="H75"/>
  <c r="H74"/>
  <c r="H73"/>
  <c r="H72"/>
  <c r="H71"/>
  <c r="D70"/>
  <c r="C70"/>
  <c r="H70" s="1"/>
  <c r="H69"/>
  <c r="H68"/>
  <c r="H67"/>
  <c r="D66"/>
  <c r="C66"/>
  <c r="H66" s="1"/>
  <c r="H65"/>
  <c r="H64"/>
  <c r="H63"/>
  <c r="H62"/>
  <c r="H61"/>
  <c r="H60"/>
  <c r="D59"/>
  <c r="C59"/>
  <c r="H59" s="1"/>
  <c r="H58"/>
  <c r="H57"/>
  <c r="H56"/>
  <c r="D55"/>
  <c r="C55"/>
  <c r="H55" s="1"/>
  <c r="H54"/>
  <c r="H53"/>
  <c r="H52"/>
  <c r="H51"/>
  <c r="D50"/>
  <c r="D49" s="1"/>
  <c r="C50"/>
  <c r="H50" s="1"/>
  <c r="C49"/>
  <c r="H49" s="1"/>
  <c r="H48"/>
  <c r="D47"/>
  <c r="C47"/>
  <c r="H47" s="1"/>
  <c r="H46"/>
  <c r="H45"/>
  <c r="H44"/>
  <c r="H43"/>
  <c r="D42"/>
  <c r="C42"/>
  <c r="H42" s="1"/>
  <c r="H41"/>
  <c r="H40"/>
  <c r="D39"/>
  <c r="C39"/>
  <c r="H39" s="1"/>
  <c r="H38"/>
  <c r="H37"/>
  <c r="H36"/>
  <c r="H35"/>
  <c r="H34"/>
  <c r="H33"/>
  <c r="H32"/>
  <c r="H31"/>
  <c r="H30"/>
  <c r="D29"/>
  <c r="C29"/>
  <c r="H29" s="1"/>
  <c r="H28"/>
  <c r="D27"/>
  <c r="C27"/>
  <c r="H27" s="1"/>
  <c r="D26"/>
  <c r="H26" s="1"/>
  <c r="D25"/>
  <c r="H25" s="1"/>
  <c r="D24"/>
  <c r="H24" s="1"/>
  <c r="D23"/>
  <c r="D22" s="1"/>
  <c r="D21" s="1"/>
  <c r="C23"/>
  <c r="H23" s="1"/>
  <c r="C22"/>
  <c r="C21" s="1"/>
  <c r="E14"/>
  <c r="D14"/>
  <c r="C14"/>
  <c r="D10"/>
  <c r="C10"/>
  <c r="F9"/>
  <c r="E9"/>
  <c r="D9"/>
  <c r="C9"/>
  <c r="H21" l="1"/>
  <c r="C20"/>
  <c r="D118"/>
  <c r="H118" s="1"/>
  <c r="H22"/>
  <c r="H109"/>
  <c r="H119"/>
  <c r="D20" l="1"/>
  <c r="H20" s="1"/>
</calcChain>
</file>

<file path=xl/sharedStrings.xml><?xml version="1.0" encoding="utf-8"?>
<sst xmlns="http://schemas.openxmlformats.org/spreadsheetml/2006/main" count="265" uniqueCount="225">
  <si>
    <t>TRƯỜNG THCS AN BÌNH</t>
  </si>
  <si>
    <t>Chương: 493</t>
  </si>
  <si>
    <t>QUYẾT TOÁN THU - CHI NGUỒN NSNN, NGUỒN KHÁC NĂM 2017</t>
  </si>
  <si>
    <t>Số TT</t>
  </si>
  <si>
    <t>Nội dung</t>
  </si>
  <si>
    <t>Số liệu báo cáo quyết toán</t>
  </si>
  <si>
    <t>Số liệu quyết toán được duyệt</t>
  </si>
  <si>
    <t>Trong đó</t>
  </si>
  <si>
    <t>Chênh lệch</t>
  </si>
  <si>
    <t>Quỹ lương (40% CCTL)</t>
  </si>
  <si>
    <t>Mua sắm, sửa chữa</t>
  </si>
  <si>
    <t>Trích lập các quỹ</t>
  </si>
  <si>
    <t>I</t>
  </si>
  <si>
    <t>Quyết toán thu</t>
  </si>
  <si>
    <t>A</t>
  </si>
  <si>
    <t>Thu</t>
  </si>
  <si>
    <t>Học phí</t>
  </si>
  <si>
    <t>chuyển kỳ sau</t>
  </si>
  <si>
    <t>Học phí buổi 2</t>
  </si>
  <si>
    <t>Căn tin</t>
  </si>
  <si>
    <t>B</t>
  </si>
  <si>
    <t>Chi từ nguồn thu được để lại</t>
  </si>
  <si>
    <t>Chi tiền lương</t>
  </si>
  <si>
    <t>Chi hoạt động</t>
  </si>
  <si>
    <t>C</t>
  </si>
  <si>
    <t>Số thu nộp NSNN</t>
  </si>
  <si>
    <t>Số lệ phí nộp NSNN</t>
  </si>
  <si>
    <t>Số phí nộp NSNN</t>
  </si>
  <si>
    <t>II</t>
  </si>
  <si>
    <t>Quyết toán chi ngân sách nhà nước</t>
  </si>
  <si>
    <t>KINH PHÍ NHIỆM VỤ THƯỜNG XUYÊN</t>
  </si>
  <si>
    <t>Tiểu nhóm 0129: Chi thanh toán cho cá nhân</t>
  </si>
  <si>
    <t>6000</t>
  </si>
  <si>
    <t>Tiền lương</t>
  </si>
  <si>
    <t>6001</t>
  </si>
  <si>
    <t>Lương ngạch bậc được duyệt</t>
  </si>
  <si>
    <t>6003</t>
  </si>
  <si>
    <t>Lương hợp đồng dài hạn</t>
  </si>
  <si>
    <t>6004</t>
  </si>
  <si>
    <t>Lương ngoài biên chế</t>
  </si>
  <si>
    <t>Tiền công trả cho lao động thường xuyên theo hợp đồng</t>
  </si>
  <si>
    <t>Tiền công trả cho lao động thường xuyên theo hợp đồng (Phục vụ)</t>
  </si>
  <si>
    <t>6100</t>
  </si>
  <si>
    <t>Phụ cấp lương</t>
  </si>
  <si>
    <t>6101</t>
  </si>
  <si>
    <t>Phụ cấp chức vụ</t>
  </si>
  <si>
    <t>6102</t>
  </si>
  <si>
    <t>Phụ cấp khu vực</t>
  </si>
  <si>
    <t>6106</t>
  </si>
  <si>
    <t>Phụ cấp thêm giờ, thêm buổi</t>
  </si>
  <si>
    <t>6107</t>
  </si>
  <si>
    <t>Phụ cấp độc hại, nguy hiểm</t>
  </si>
  <si>
    <t>6112</t>
  </si>
  <si>
    <t>Phụ cấp ưu đãi ngành</t>
  </si>
  <si>
    <t>Phụ cấp trách nhiệm hướng dẫn tập sự</t>
  </si>
  <si>
    <t>Phụ cấp trách nhiệm theo nghề, theo công việc</t>
  </si>
  <si>
    <t>Phụ cấp thâm niên nghề</t>
  </si>
  <si>
    <t>Phụ cấp thâm niên vượt khung</t>
  </si>
  <si>
    <t>6250</t>
  </si>
  <si>
    <t>Phúc lợi tập thể</t>
  </si>
  <si>
    <t>6253</t>
  </si>
  <si>
    <t>Tàu xe nghỉ phép năm</t>
  </si>
  <si>
    <t>6257</t>
  </si>
  <si>
    <t>Tiền nước uống</t>
  </si>
  <si>
    <t>6300</t>
  </si>
  <si>
    <t>Các khoản đóng góp</t>
  </si>
  <si>
    <t>6301</t>
  </si>
  <si>
    <t>Bảo hiểm xã hội</t>
  </si>
  <si>
    <t>6302</t>
  </si>
  <si>
    <t>Bảo hiểm y tế</t>
  </si>
  <si>
    <t>6303</t>
  </si>
  <si>
    <t>Kinh phí công đoàn</t>
  </si>
  <si>
    <t>6304</t>
  </si>
  <si>
    <t>Bảo hiểm thất nghiệp</t>
  </si>
  <si>
    <t>6400</t>
  </si>
  <si>
    <t>Các khoản thanh toán khác cho cá nhân</t>
  </si>
  <si>
    <t>6404</t>
  </si>
  <si>
    <t>Chi thu nhập tăng thêm theo cơ chế khoán, tự chủ</t>
  </si>
  <si>
    <t>Tiểu nhóm 0030: Chi mua hàng hóa, dịch vụ</t>
  </si>
  <si>
    <t>6500</t>
  </si>
  <si>
    <t>Chi thanh toán dịch vụ công cộng</t>
  </si>
  <si>
    <t>6501</t>
  </si>
  <si>
    <t>Thanh toán tiền điện</t>
  </si>
  <si>
    <t>6502</t>
  </si>
  <si>
    <t>Thanh toán tiền nước</t>
  </si>
  <si>
    <t>6503</t>
  </si>
  <si>
    <t>Thanh toán tiền nhiên liệu</t>
  </si>
  <si>
    <t>6504</t>
  </si>
  <si>
    <t>Tiền vệ sinh môi trường</t>
  </si>
  <si>
    <t>6550</t>
  </si>
  <si>
    <t>Vật tư văn phòng</t>
  </si>
  <si>
    <t>6551</t>
  </si>
  <si>
    <t>Vaăn phòng phẩm</t>
  </si>
  <si>
    <t>6552</t>
  </si>
  <si>
    <t>Mua sắm CCDC</t>
  </si>
  <si>
    <t>6599</t>
  </si>
  <si>
    <t>Vật tư văn phòng khác</t>
  </si>
  <si>
    <t>6600</t>
  </si>
  <si>
    <t>Thông tin tuyên truyền liên lạc</t>
  </si>
  <si>
    <t>6601</t>
  </si>
  <si>
    <t>Cước phí điện thoại</t>
  </si>
  <si>
    <t>6612</t>
  </si>
  <si>
    <t>Sách, báo, tạp chí thư viện</t>
  </si>
  <si>
    <t>6613</t>
  </si>
  <si>
    <t>Chi tuyên truyền, giáo dục PL trong cơ quan</t>
  </si>
  <si>
    <t>6616</t>
  </si>
  <si>
    <t>Thuê bao cáp truyền hình</t>
  </si>
  <si>
    <t>6618</t>
  </si>
  <si>
    <t>Khoán tiền điện thoại</t>
  </si>
  <si>
    <t>6649</t>
  </si>
  <si>
    <t>Kết nối Internet</t>
  </si>
  <si>
    <t>6650</t>
  </si>
  <si>
    <t>Hội nghị</t>
  </si>
  <si>
    <t>6651</t>
  </si>
  <si>
    <t>In tài liệu</t>
  </si>
  <si>
    <t>6658</t>
  </si>
  <si>
    <t>Chi tiền nước</t>
  </si>
  <si>
    <t>6699</t>
  </si>
  <si>
    <t>Chi phí khác</t>
  </si>
  <si>
    <t>6700</t>
  </si>
  <si>
    <t>Công tác phí</t>
  </si>
  <si>
    <t>6701</t>
  </si>
  <si>
    <t>Tiền vé máy bay, tàu xe</t>
  </si>
  <si>
    <t>6702</t>
  </si>
  <si>
    <t>Phụ cấp công tác phí</t>
  </si>
  <si>
    <t>6703</t>
  </si>
  <si>
    <t>Tiền thuê phòng ngủ</t>
  </si>
  <si>
    <t>6704</t>
  </si>
  <si>
    <t>Khoán công tác phí</t>
  </si>
  <si>
    <t>6749</t>
  </si>
  <si>
    <t>Chi khác (tài liệu đi tập huấn)</t>
  </si>
  <si>
    <t>6750</t>
  </si>
  <si>
    <t>Chi phí thuê mướn</t>
  </si>
  <si>
    <t>6751</t>
  </si>
  <si>
    <t>Thuê phương tiện vận chuyển</t>
  </si>
  <si>
    <t>6754</t>
  </si>
  <si>
    <t>Thuê máy photo</t>
  </si>
  <si>
    <t>6799</t>
  </si>
  <si>
    <t>Chi phí thuê mướn khác (chăm sóc cây xanh)</t>
  </si>
  <si>
    <t>6900</t>
  </si>
  <si>
    <t>Sửa chữa thường xuyên TSCĐ</t>
  </si>
  <si>
    <t>6906</t>
  </si>
  <si>
    <t>Sửa chữa điều hòa nhiệt độ</t>
  </si>
  <si>
    <t>6907</t>
  </si>
  <si>
    <t>Sửa chữa nhà cửa</t>
  </si>
  <si>
    <t>6908</t>
  </si>
  <si>
    <t>Thiết bị phòng cháy chữa cháy</t>
  </si>
  <si>
    <t>Sửa chữa thiết bị tin học</t>
  </si>
  <si>
    <t>Sửa chữa máy phô tô</t>
  </si>
  <si>
    <t>Sửa chữa máy bơm nước</t>
  </si>
  <si>
    <t>Bảo trì và hoàn thiện phần mềm</t>
  </si>
  <si>
    <t>Đường điện cấp thoát nước</t>
  </si>
  <si>
    <t>Sửa chữa khác CSVC (quạt, cổng trường)</t>
  </si>
  <si>
    <t>7000</t>
  </si>
  <si>
    <t>Chi nghiệp vụ chuyên môn</t>
  </si>
  <si>
    <t>7001</t>
  </si>
  <si>
    <t>Chi mua hàng hóa, vật tư cho chuyên môn</t>
  </si>
  <si>
    <t>7003</t>
  </si>
  <si>
    <t>Chi mua, in ấn tài liệu cho chuyên môn</t>
  </si>
  <si>
    <t>7004</t>
  </si>
  <si>
    <t>Chi đồng phục trang phục TDTT</t>
  </si>
  <si>
    <t>7006</t>
  </si>
  <si>
    <t>Sách, tài liệu chuyên môn</t>
  </si>
  <si>
    <t>7049</t>
  </si>
  <si>
    <t>Chi kinh phí lễ chuẩn quốc gia</t>
  </si>
  <si>
    <t>Chi phí khác (hội thi hs, khám sức khỏe hs...)</t>
  </si>
  <si>
    <t>Tiểu nhóm 0132: Chi khác</t>
  </si>
  <si>
    <t>7750</t>
  </si>
  <si>
    <t>7799</t>
  </si>
  <si>
    <t>Chi phí khác (hội trại,  ...)</t>
  </si>
  <si>
    <t>Trích 10% CCTL</t>
  </si>
  <si>
    <t>Giảm trừ dự toán theo kết luận thanh tra số 430</t>
  </si>
  <si>
    <t>7764</t>
  </si>
  <si>
    <t>Khen thưởng giáo viên</t>
  </si>
  <si>
    <t>Trích lập quỹ khen thưởng</t>
  </si>
  <si>
    <t>Chi khác</t>
  </si>
  <si>
    <t>7950</t>
  </si>
  <si>
    <t>Chi lập các quỹ của đơn vị thực hiện khoán chi và đơn vị sự nghiệp có thu</t>
  </si>
  <si>
    <t>7952</t>
  </si>
  <si>
    <t>Chi lập quỹ phúc lợi của đơn vị sự nghiệp</t>
  </si>
  <si>
    <t>7953</t>
  </si>
  <si>
    <t>Chi lập quỹ khen thưởng của đơn vị sự nghiệp</t>
  </si>
  <si>
    <t>Tiểu nhóm 0135: Chi hỗ trợ vốn cho các doanh nghiệp, các quỹ và đầu tư vào tài sản</t>
  </si>
  <si>
    <t>9000</t>
  </si>
  <si>
    <t>Mua đầu tư tài sản vô hình</t>
  </si>
  <si>
    <t>9003</t>
  </si>
  <si>
    <t>Mua phần mềm ra đề thi</t>
  </si>
  <si>
    <t>9050</t>
  </si>
  <si>
    <t>Mua sắm tài sản dùng cho công tác chuyên môn</t>
  </si>
  <si>
    <t>9099</t>
  </si>
  <si>
    <t>Lắp đặt hệ thống camera quan sát, nhà dù</t>
  </si>
  <si>
    <t>1.2 KINH PHÍ CẢI CÁCH TiỀN LƯƠNG</t>
  </si>
  <si>
    <t>2.2 KINH PHÍ NHIỆM VỤ KHÔNG THƯỜNG XUYÊN</t>
  </si>
  <si>
    <t>6016</t>
  </si>
  <si>
    <t>Chi phụ cấp thêm giờ</t>
  </si>
  <si>
    <t>6103</t>
  </si>
  <si>
    <t>Phụ cấp thu hút</t>
  </si>
  <si>
    <t>Các khoản thanh toán cho cá nhân</t>
  </si>
  <si>
    <t>6449</t>
  </si>
  <si>
    <t>Chi theo các mức hỗ trợ của tỉnh</t>
  </si>
  <si>
    <t>6758</t>
  </si>
  <si>
    <t>Chi học đại học</t>
  </si>
  <si>
    <t>Sửa chữa tài sản chuyên môn, các cơ sở hạ tầng</t>
  </si>
  <si>
    <t>6949</t>
  </si>
  <si>
    <t>Chi cải tạo hệ thống PCCC và giếng khoan</t>
  </si>
  <si>
    <t>Chi đồng phục bảo vệ</t>
  </si>
  <si>
    <t>7700</t>
  </si>
  <si>
    <t>Chi tiền tết</t>
  </si>
  <si>
    <t>Hỗ trợ GV công tác xa nhà</t>
  </si>
  <si>
    <t>Tiền hỗ trợ 20/11</t>
  </si>
  <si>
    <t>Trợ cấp lần đầu</t>
  </si>
  <si>
    <t>Hỗ trợ chi phí học tập</t>
  </si>
  <si>
    <t>7757</t>
  </si>
  <si>
    <t>Bảo hiểm tài sản và các phương tiện của đơn vị dự toán</t>
  </si>
  <si>
    <t>7766</t>
  </si>
  <si>
    <t>Cấp bù học phí</t>
  </si>
  <si>
    <t>9049</t>
  </si>
  <si>
    <t>Mua phần mềm cổng thông tin điện tử ePortal</t>
  </si>
  <si>
    <t>3.3. KINH PHÍ MUA SẮM</t>
  </si>
  <si>
    <t>6912</t>
  </si>
  <si>
    <t>Máy in, máy vi tính</t>
  </si>
  <si>
    <t>An Bình, ngày ... tháng ... năm 2018</t>
  </si>
  <si>
    <t>Hiệu trưởng</t>
  </si>
  <si>
    <t>Nguyễn Văn Quyên</t>
  </si>
  <si>
    <t>(Kèm theo Quyết định số 46/QĐ-THCSAB ngày 21 tháng 5 năm 2018)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</si>
</sst>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u/>
      <sz val="10"/>
      <color theme="1"/>
      <name val="Times New Roman"/>
      <family val="1"/>
    </font>
    <font>
      <b/>
      <i/>
      <u/>
      <sz val="10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</font>
    <font>
      <b/>
      <i/>
      <u/>
      <sz val="10"/>
      <color indexed="8"/>
      <name val="Times New Roman"/>
      <family val="1"/>
    </font>
    <font>
      <b/>
      <i/>
      <u/>
      <sz val="10"/>
      <color theme="1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u/>
      <sz val="10"/>
      <name val="Times New Roman"/>
      <family val="1"/>
    </font>
    <font>
      <b/>
      <u/>
      <sz val="10"/>
      <color indexed="8"/>
      <name val="Times New Roman"/>
      <family val="1"/>
    </font>
    <font>
      <i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1" applyNumberFormat="1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164" fontId="5" fillId="0" borderId="0" xfId="1" applyNumberFormat="1" applyFont="1"/>
    <xf numFmtId="0" fontId="6" fillId="2" borderId="1" xfId="0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164" fontId="6" fillId="2" borderId="1" xfId="1" applyNumberFormat="1" applyFont="1" applyFill="1" applyBorder="1" applyAlignment="1">
      <alignment horizontal="center" wrapText="1"/>
    </xf>
    <xf numFmtId="164" fontId="8" fillId="2" borderId="1" xfId="1" applyNumberFormat="1" applyFont="1" applyFill="1" applyBorder="1" applyAlignment="1">
      <alignment horizontal="center" wrapText="1"/>
    </xf>
    <xf numFmtId="0" fontId="6" fillId="0" borderId="1" xfId="0" applyFont="1" applyBorder="1"/>
    <xf numFmtId="0" fontId="6" fillId="0" borderId="0" xfId="0" applyFont="1"/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164" fontId="5" fillId="2" borderId="1" xfId="1" applyNumberFormat="1" applyFont="1" applyFill="1" applyBorder="1" applyAlignment="1">
      <alignment horizontal="center" wrapText="1"/>
    </xf>
    <xf numFmtId="0" fontId="5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/>
    <xf numFmtId="0" fontId="10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wrapText="1"/>
    </xf>
    <xf numFmtId="164" fontId="10" fillId="3" borderId="1" xfId="1" applyNumberFormat="1" applyFont="1" applyFill="1" applyBorder="1"/>
    <xf numFmtId="0" fontId="11" fillId="3" borderId="1" xfId="0" applyFont="1" applyFill="1" applyBorder="1"/>
    <xf numFmtId="0" fontId="12" fillId="3" borderId="1" xfId="0" applyFont="1" applyFill="1" applyBorder="1" applyAlignment="1">
      <alignment wrapText="1"/>
    </xf>
    <xf numFmtId="164" fontId="12" fillId="3" borderId="1" xfId="1" applyNumberFormat="1" applyFont="1" applyFill="1" applyBorder="1"/>
    <xf numFmtId="164" fontId="5" fillId="0" borderId="1" xfId="0" applyNumberFormat="1" applyFont="1" applyBorder="1"/>
    <xf numFmtId="49" fontId="6" fillId="3" borderId="1" xfId="0" applyNumberFormat="1" applyFont="1" applyFill="1" applyBorder="1" applyAlignment="1">
      <alignment horizontal="center"/>
    </xf>
    <xf numFmtId="3" fontId="6" fillId="3" borderId="1" xfId="0" applyNumberFormat="1" applyFont="1" applyFill="1" applyBorder="1"/>
    <xf numFmtId="164" fontId="13" fillId="3" borderId="1" xfId="1" applyNumberFormat="1" applyFont="1" applyFill="1" applyBorder="1"/>
    <xf numFmtId="49" fontId="14" fillId="3" borderId="1" xfId="0" applyNumberFormat="1" applyFont="1" applyFill="1" applyBorder="1" applyAlignment="1">
      <alignment horizontal="center"/>
    </xf>
    <xf numFmtId="3" fontId="14" fillId="3" borderId="1" xfId="0" applyNumberFormat="1" applyFont="1" applyFill="1" applyBorder="1"/>
    <xf numFmtId="164" fontId="15" fillId="3" borderId="1" xfId="1" applyNumberFormat="1" applyFont="1" applyFill="1" applyBorder="1"/>
    <xf numFmtId="0" fontId="16" fillId="3" borderId="1" xfId="0" applyFont="1" applyFill="1" applyBorder="1" applyAlignment="1">
      <alignment horizontal="center"/>
    </xf>
    <xf numFmtId="0" fontId="17" fillId="3" borderId="1" xfId="0" applyFont="1" applyFill="1" applyBorder="1" applyAlignment="1">
      <alignment wrapText="1"/>
    </xf>
    <xf numFmtId="0" fontId="15" fillId="3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3" borderId="1" xfId="0" applyFont="1" applyFill="1" applyBorder="1"/>
    <xf numFmtId="49" fontId="19" fillId="3" borderId="1" xfId="0" applyNumberFormat="1" applyFont="1" applyFill="1" applyBorder="1" applyAlignment="1">
      <alignment horizontal="center"/>
    </xf>
    <xf numFmtId="3" fontId="19" fillId="3" borderId="1" xfId="0" applyNumberFormat="1" applyFont="1" applyFill="1" applyBorder="1"/>
    <xf numFmtId="3" fontId="20" fillId="3" borderId="1" xfId="0" applyNumberFormat="1" applyFont="1" applyFill="1" applyBorder="1"/>
    <xf numFmtId="49" fontId="11" fillId="3" borderId="1" xfId="0" applyNumberFormat="1" applyFont="1" applyFill="1" applyBorder="1"/>
    <xf numFmtId="3" fontId="21" fillId="3" borderId="1" xfId="0" applyNumberFormat="1" applyFont="1" applyFill="1" applyBorder="1"/>
    <xf numFmtId="164" fontId="22" fillId="3" borderId="1" xfId="1" applyNumberFormat="1" applyFont="1" applyFill="1" applyBorder="1"/>
    <xf numFmtId="164" fontId="23" fillId="0" borderId="1" xfId="0" applyNumberFormat="1" applyFont="1" applyBorder="1"/>
    <xf numFmtId="164" fontId="24" fillId="0" borderId="1" xfId="1" applyNumberFormat="1" applyFont="1" applyBorder="1"/>
    <xf numFmtId="164" fontId="5" fillId="0" borderId="1" xfId="1" applyNumberFormat="1" applyFont="1" applyBorder="1"/>
    <xf numFmtId="3" fontId="14" fillId="3" borderId="1" xfId="0" applyNumberFormat="1" applyFont="1" applyFill="1" applyBorder="1" applyAlignment="1">
      <alignment wrapText="1"/>
    </xf>
    <xf numFmtId="49" fontId="5" fillId="3" borderId="1" xfId="0" applyNumberFormat="1" applyFont="1" applyFill="1" applyBorder="1" applyAlignment="1">
      <alignment horizontal="center"/>
    </xf>
    <xf numFmtId="3" fontId="5" fillId="3" borderId="1" xfId="0" applyNumberFormat="1" applyFont="1" applyFill="1" applyBorder="1"/>
    <xf numFmtId="0" fontId="5" fillId="0" borderId="1" xfId="0" applyFont="1" applyBorder="1" applyAlignment="1">
      <alignment horizontal="left" vertical="center" wrapText="1"/>
    </xf>
    <xf numFmtId="0" fontId="21" fillId="3" borderId="1" xfId="0" applyFont="1" applyFill="1" applyBorder="1"/>
    <xf numFmtId="0" fontId="22" fillId="3" borderId="1" xfId="0" applyFont="1" applyFill="1" applyBorder="1"/>
    <xf numFmtId="49" fontId="19" fillId="3" borderId="1" xfId="0" applyNumberFormat="1" applyFont="1" applyFill="1" applyBorder="1" applyAlignment="1">
      <alignment horizontal="center" vertical="center" wrapText="1"/>
    </xf>
    <xf numFmtId="3" fontId="19" fillId="3" borderId="1" xfId="0" applyNumberFormat="1" applyFont="1" applyFill="1" applyBorder="1" applyAlignment="1">
      <alignment horizontal="left" vertical="center" wrapText="1"/>
    </xf>
    <xf numFmtId="164" fontId="13" fillId="3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/>
    </xf>
    <xf numFmtId="164" fontId="22" fillId="3" borderId="1" xfId="1" applyNumberFormat="1" applyFont="1" applyFill="1" applyBorder="1" applyAlignment="1">
      <alignment horizontal="center" vertical="center" wrapText="1"/>
    </xf>
    <xf numFmtId="3" fontId="25" fillId="3" borderId="1" xfId="0" applyNumberFormat="1" applyFont="1" applyFill="1" applyBorder="1"/>
    <xf numFmtId="3" fontId="26" fillId="3" borderId="1" xfId="0" applyNumberFormat="1" applyFont="1" applyFill="1" applyBorder="1"/>
    <xf numFmtId="0" fontId="25" fillId="3" borderId="1" xfId="0" applyFont="1" applyFill="1" applyBorder="1"/>
    <xf numFmtId="0" fontId="10" fillId="3" borderId="1" xfId="0" applyFont="1" applyFill="1" applyBorder="1"/>
    <xf numFmtId="0" fontId="6" fillId="3" borderId="1" xfId="0" applyFont="1" applyFill="1" applyBorder="1"/>
    <xf numFmtId="0" fontId="12" fillId="3" borderId="1" xfId="0" applyFont="1" applyFill="1" applyBorder="1"/>
    <xf numFmtId="164" fontId="27" fillId="3" borderId="0" xfId="1" applyNumberFormat="1" applyFont="1" applyFill="1" applyAlignment="1">
      <alignment horizontal="center"/>
    </xf>
    <xf numFmtId="164" fontId="13" fillId="3" borderId="0" xfId="1" applyNumberFormat="1" applyFont="1" applyFill="1" applyAlignment="1">
      <alignment horizontal="center"/>
    </xf>
    <xf numFmtId="164" fontId="13" fillId="3" borderId="0" xfId="1" applyNumberFormat="1" applyFont="1" applyFill="1"/>
    <xf numFmtId="10" fontId="13" fillId="3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7"/>
  <sheetViews>
    <sheetView tabSelected="1" workbookViewId="0">
      <selection activeCell="B15" sqref="B15"/>
    </sheetView>
  </sheetViews>
  <sheetFormatPr defaultRowHeight="12.75"/>
  <cols>
    <col min="1" max="1" width="6.28515625" style="6" customWidth="1"/>
    <col min="2" max="2" width="40.85546875" style="6" customWidth="1"/>
    <col min="3" max="4" width="12.5703125" style="7" customWidth="1"/>
    <col min="5" max="5" width="11.7109375" style="7" customWidth="1"/>
    <col min="6" max="7" width="5" style="7" customWidth="1"/>
    <col min="8" max="8" width="10.7109375" style="6" customWidth="1"/>
    <col min="9" max="16384" width="9.140625" style="6"/>
  </cols>
  <sheetData>
    <row r="1" spans="1:8" s="2" customFormat="1" ht="15.75">
      <c r="A1" s="1" t="s">
        <v>0</v>
      </c>
      <c r="C1" s="3"/>
      <c r="D1" s="3"/>
      <c r="E1" s="3"/>
      <c r="F1" s="3"/>
      <c r="G1" s="3"/>
    </row>
    <row r="2" spans="1:8" s="2" customFormat="1" ht="15.75">
      <c r="A2" s="1" t="s">
        <v>1</v>
      </c>
      <c r="C2" s="3"/>
      <c r="D2" s="3"/>
      <c r="E2" s="3"/>
      <c r="F2" s="3"/>
      <c r="G2" s="3"/>
    </row>
    <row r="3" spans="1:8" s="2" customFormat="1" ht="15.75">
      <c r="C3" s="3"/>
      <c r="D3" s="3"/>
      <c r="E3" s="3"/>
      <c r="F3" s="3"/>
      <c r="G3" s="3"/>
    </row>
    <row r="4" spans="1:8" s="2" customFormat="1" ht="15.75">
      <c r="A4" s="4" t="s">
        <v>2</v>
      </c>
      <c r="B4" s="4"/>
      <c r="C4" s="4"/>
      <c r="D4" s="4"/>
      <c r="E4" s="4"/>
      <c r="F4" s="4"/>
      <c r="G4" s="4"/>
    </row>
    <row r="5" spans="1:8" s="2" customFormat="1" ht="15.75">
      <c r="A5" s="5" t="s">
        <v>224</v>
      </c>
      <c r="B5" s="5"/>
      <c r="C5" s="5"/>
      <c r="D5" s="5"/>
      <c r="E5" s="5"/>
      <c r="F5" s="5"/>
      <c r="G5" s="5"/>
    </row>
    <row r="7" spans="1:8" s="11" customFormat="1">
      <c r="A7" s="8" t="s">
        <v>3</v>
      </c>
      <c r="B7" s="8" t="s">
        <v>4</v>
      </c>
      <c r="C7" s="9" t="s">
        <v>5</v>
      </c>
      <c r="D7" s="9" t="s">
        <v>6</v>
      </c>
      <c r="E7" s="9" t="s">
        <v>7</v>
      </c>
      <c r="F7" s="9"/>
      <c r="G7" s="9"/>
      <c r="H7" s="10" t="s">
        <v>8</v>
      </c>
    </row>
    <row r="8" spans="1:8" s="11" customFormat="1" ht="51">
      <c r="A8" s="8"/>
      <c r="B8" s="8"/>
      <c r="C8" s="9"/>
      <c r="D8" s="9"/>
      <c r="E8" s="12" t="s">
        <v>9</v>
      </c>
      <c r="F8" s="12" t="s">
        <v>10</v>
      </c>
      <c r="G8" s="13" t="s">
        <v>11</v>
      </c>
      <c r="H8" s="10"/>
    </row>
    <row r="9" spans="1:8" s="19" customFormat="1" ht="18" customHeight="1">
      <c r="A9" s="14" t="s">
        <v>12</v>
      </c>
      <c r="B9" s="15" t="s">
        <v>13</v>
      </c>
      <c r="C9" s="16">
        <f>C10</f>
        <v>1309877000</v>
      </c>
      <c r="D9" s="16">
        <f>D10</f>
        <v>1309877000</v>
      </c>
      <c r="E9" s="17">
        <f>E10</f>
        <v>0</v>
      </c>
      <c r="F9" s="17">
        <f>F10</f>
        <v>0</v>
      </c>
      <c r="G9" s="16"/>
      <c r="H9" s="18"/>
    </row>
    <row r="10" spans="1:8" ht="18" customHeight="1">
      <c r="A10" s="20" t="s">
        <v>14</v>
      </c>
      <c r="B10" s="21" t="s">
        <v>15</v>
      </c>
      <c r="C10" s="22">
        <f>SUM(C11:C13)</f>
        <v>1309877000</v>
      </c>
      <c r="D10" s="22">
        <f>C10</f>
        <v>1309877000</v>
      </c>
      <c r="E10" s="22"/>
      <c r="F10" s="22"/>
      <c r="G10" s="22"/>
      <c r="H10" s="23"/>
    </row>
    <row r="11" spans="1:8" ht="18" customHeight="1">
      <c r="A11" s="20">
        <v>1</v>
      </c>
      <c r="B11" s="21" t="s">
        <v>16</v>
      </c>
      <c r="C11" s="22">
        <v>432158000</v>
      </c>
      <c r="D11" s="22">
        <v>209289509</v>
      </c>
      <c r="E11" s="22">
        <v>172863200</v>
      </c>
      <c r="F11" s="22"/>
      <c r="G11" s="22"/>
      <c r="H11" s="24" t="s">
        <v>17</v>
      </c>
    </row>
    <row r="12" spans="1:8" ht="18" customHeight="1">
      <c r="A12" s="20">
        <v>2</v>
      </c>
      <c r="B12" s="21" t="s">
        <v>18</v>
      </c>
      <c r="C12" s="22">
        <v>837719000</v>
      </c>
      <c r="D12" s="22">
        <v>837719000</v>
      </c>
      <c r="E12" s="22"/>
      <c r="F12" s="22"/>
      <c r="G12" s="22"/>
      <c r="H12" s="23"/>
    </row>
    <row r="13" spans="1:8" ht="18" customHeight="1">
      <c r="A13" s="20">
        <v>3</v>
      </c>
      <c r="B13" s="21" t="s">
        <v>19</v>
      </c>
      <c r="C13" s="22">
        <v>40000000</v>
      </c>
      <c r="D13" s="22">
        <v>40000000</v>
      </c>
      <c r="E13" s="22"/>
      <c r="F13" s="22"/>
      <c r="G13" s="22"/>
      <c r="H13" s="23"/>
    </row>
    <row r="14" spans="1:8" ht="18" customHeight="1">
      <c r="A14" s="20" t="s">
        <v>20</v>
      </c>
      <c r="B14" s="21" t="s">
        <v>21</v>
      </c>
      <c r="C14" s="22">
        <f>SUM(C15:C16)</f>
        <v>1087008509</v>
      </c>
      <c r="D14" s="22">
        <f>SUM(D15:D16)</f>
        <v>1087008509</v>
      </c>
      <c r="E14" s="22">
        <f>E15</f>
        <v>110573780</v>
      </c>
      <c r="F14" s="22"/>
      <c r="G14" s="22"/>
      <c r="H14" s="23"/>
    </row>
    <row r="15" spans="1:8" ht="18" customHeight="1">
      <c r="A15" s="20">
        <v>1</v>
      </c>
      <c r="B15" s="21" t="s">
        <v>22</v>
      </c>
      <c r="C15" s="22">
        <v>110573780</v>
      </c>
      <c r="D15" s="22">
        <v>110573780</v>
      </c>
      <c r="E15" s="22">
        <v>110573780</v>
      </c>
      <c r="F15" s="22"/>
      <c r="G15" s="22"/>
      <c r="H15" s="23"/>
    </row>
    <row r="16" spans="1:8" ht="18" customHeight="1">
      <c r="A16" s="20">
        <v>2</v>
      </c>
      <c r="B16" s="21" t="s">
        <v>23</v>
      </c>
      <c r="C16" s="22">
        <v>976434729</v>
      </c>
      <c r="D16" s="22">
        <v>976434729</v>
      </c>
      <c r="E16" s="22"/>
      <c r="F16" s="22"/>
      <c r="G16" s="22"/>
      <c r="H16" s="23"/>
    </row>
    <row r="17" spans="1:8" ht="18" customHeight="1">
      <c r="A17" s="20" t="s">
        <v>24</v>
      </c>
      <c r="B17" s="21" t="s">
        <v>25</v>
      </c>
      <c r="C17" s="22"/>
      <c r="D17" s="22"/>
      <c r="E17" s="22"/>
      <c r="F17" s="22"/>
      <c r="G17" s="22"/>
      <c r="H17" s="23"/>
    </row>
    <row r="18" spans="1:8" ht="18" customHeight="1">
      <c r="A18" s="20">
        <v>1</v>
      </c>
      <c r="B18" s="21" t="s">
        <v>26</v>
      </c>
      <c r="C18" s="22"/>
      <c r="D18" s="22"/>
      <c r="E18" s="22"/>
      <c r="F18" s="22"/>
      <c r="G18" s="22"/>
      <c r="H18" s="23"/>
    </row>
    <row r="19" spans="1:8" ht="18" customHeight="1">
      <c r="A19" s="20">
        <v>2</v>
      </c>
      <c r="B19" s="21" t="s">
        <v>27</v>
      </c>
      <c r="C19" s="22"/>
      <c r="D19" s="22"/>
      <c r="E19" s="22"/>
      <c r="F19" s="22"/>
      <c r="G19" s="22"/>
      <c r="H19" s="23"/>
    </row>
    <row r="20" spans="1:8" s="19" customFormat="1" ht="18" customHeight="1">
      <c r="A20" s="14" t="s">
        <v>28</v>
      </c>
      <c r="B20" s="15" t="s">
        <v>29</v>
      </c>
      <c r="C20" s="16">
        <f>C21+C113+C118+C147</f>
        <v>9451367675</v>
      </c>
      <c r="D20" s="16">
        <f>D21+D113+D118+D147</f>
        <v>9448604675</v>
      </c>
      <c r="E20" s="16"/>
      <c r="F20" s="16"/>
      <c r="G20" s="16"/>
      <c r="H20" s="25">
        <f>C20-D20</f>
        <v>2763000</v>
      </c>
    </row>
    <row r="21" spans="1:8" ht="18" customHeight="1">
      <c r="A21" s="26">
        <v>1.1000000000000001</v>
      </c>
      <c r="B21" s="27" t="s">
        <v>30</v>
      </c>
      <c r="C21" s="28">
        <f>C22+C49+C97+C108+C113</f>
        <v>8545453636</v>
      </c>
      <c r="D21" s="28">
        <f>D22+D49+D97+D108+D113</f>
        <v>8543740636</v>
      </c>
      <c r="E21" s="22"/>
      <c r="F21" s="22"/>
      <c r="G21" s="22"/>
      <c r="H21" s="25">
        <f>C21-D21</f>
        <v>1713000</v>
      </c>
    </row>
    <row r="22" spans="1:8" ht="18" customHeight="1">
      <c r="A22" s="29" t="s">
        <v>31</v>
      </c>
      <c r="B22" s="30"/>
      <c r="C22" s="31">
        <f>C23+C27+C29+C39+C42+C47</f>
        <v>7034056603</v>
      </c>
      <c r="D22" s="31">
        <f>D23+D27+D29+D39+D42+D47</f>
        <v>7034056603</v>
      </c>
      <c r="E22" s="22"/>
      <c r="F22" s="22"/>
      <c r="G22" s="22"/>
      <c r="H22" s="32">
        <f t="shared" ref="H22:H85" si="0">C22-D22</f>
        <v>0</v>
      </c>
    </row>
    <row r="23" spans="1:8" ht="18" customHeight="1">
      <c r="A23" s="33" t="s">
        <v>32</v>
      </c>
      <c r="B23" s="34" t="s">
        <v>33</v>
      </c>
      <c r="C23" s="35">
        <f>SUM(C24:C26)</f>
        <v>3788325999</v>
      </c>
      <c r="D23" s="35">
        <f>SUM(D24:D26)</f>
        <v>3788325999</v>
      </c>
      <c r="E23" s="22"/>
      <c r="F23" s="22"/>
      <c r="G23" s="22"/>
      <c r="H23" s="32">
        <f t="shared" si="0"/>
        <v>0</v>
      </c>
    </row>
    <row r="24" spans="1:8" ht="18" customHeight="1">
      <c r="A24" s="36" t="s">
        <v>34</v>
      </c>
      <c r="B24" s="37" t="s">
        <v>35</v>
      </c>
      <c r="C24" s="38">
        <v>2319492304</v>
      </c>
      <c r="D24" s="38">
        <f>C24</f>
        <v>2319492304</v>
      </c>
      <c r="E24" s="22"/>
      <c r="F24" s="22"/>
      <c r="G24" s="22"/>
      <c r="H24" s="32">
        <f t="shared" si="0"/>
        <v>0</v>
      </c>
    </row>
    <row r="25" spans="1:8" ht="18" customHeight="1">
      <c r="A25" s="36" t="s">
        <v>36</v>
      </c>
      <c r="B25" s="37" t="s">
        <v>37</v>
      </c>
      <c r="C25" s="38">
        <v>1203916295</v>
      </c>
      <c r="D25" s="38">
        <f>C25</f>
        <v>1203916295</v>
      </c>
      <c r="E25" s="22"/>
      <c r="F25" s="22"/>
      <c r="G25" s="22"/>
      <c r="H25" s="32">
        <f t="shared" si="0"/>
        <v>0</v>
      </c>
    </row>
    <row r="26" spans="1:8" ht="18" customHeight="1">
      <c r="A26" s="36" t="s">
        <v>38</v>
      </c>
      <c r="B26" s="37" t="s">
        <v>39</v>
      </c>
      <c r="C26" s="38">
        <v>264917400</v>
      </c>
      <c r="D26" s="38">
        <f>C26</f>
        <v>264917400</v>
      </c>
      <c r="E26" s="22"/>
      <c r="F26" s="22"/>
      <c r="G26" s="22"/>
      <c r="H26" s="32">
        <f t="shared" si="0"/>
        <v>0</v>
      </c>
    </row>
    <row r="27" spans="1:8" ht="27" customHeight="1">
      <c r="A27" s="39">
        <v>6050</v>
      </c>
      <c r="B27" s="40" t="s">
        <v>40</v>
      </c>
      <c r="C27" s="35">
        <f>C28</f>
        <v>10500000</v>
      </c>
      <c r="D27" s="35">
        <f>D28</f>
        <v>10500000</v>
      </c>
      <c r="E27" s="22"/>
      <c r="F27" s="22"/>
      <c r="G27" s="22"/>
      <c r="H27" s="32">
        <f t="shared" si="0"/>
        <v>0</v>
      </c>
    </row>
    <row r="28" spans="1:8" ht="27" customHeight="1">
      <c r="A28" s="41">
        <v>6051</v>
      </c>
      <c r="B28" s="42" t="s">
        <v>41</v>
      </c>
      <c r="C28" s="38">
        <v>10500000</v>
      </c>
      <c r="D28" s="38">
        <v>10500000</v>
      </c>
      <c r="E28" s="22"/>
      <c r="F28" s="22"/>
      <c r="G28" s="22"/>
      <c r="H28" s="32">
        <f t="shared" si="0"/>
        <v>0</v>
      </c>
    </row>
    <row r="29" spans="1:8" ht="18" customHeight="1">
      <c r="A29" s="33" t="s">
        <v>42</v>
      </c>
      <c r="B29" s="34" t="s">
        <v>43</v>
      </c>
      <c r="C29" s="35">
        <f>SUM(C30:C38)</f>
        <v>1804302502</v>
      </c>
      <c r="D29" s="35">
        <f>SUM(D30:D38)</f>
        <v>1804302502</v>
      </c>
      <c r="E29" s="22"/>
      <c r="F29" s="22"/>
      <c r="G29" s="22"/>
      <c r="H29" s="32">
        <f t="shared" si="0"/>
        <v>0</v>
      </c>
    </row>
    <row r="30" spans="1:8" ht="18" customHeight="1">
      <c r="A30" s="36" t="s">
        <v>44</v>
      </c>
      <c r="B30" s="37" t="s">
        <v>45</v>
      </c>
      <c r="C30" s="38">
        <v>65847000</v>
      </c>
      <c r="D30" s="38">
        <v>65847000</v>
      </c>
      <c r="E30" s="22"/>
      <c r="F30" s="22"/>
      <c r="G30" s="22"/>
      <c r="H30" s="32">
        <f t="shared" si="0"/>
        <v>0</v>
      </c>
    </row>
    <row r="31" spans="1:8" ht="18" customHeight="1">
      <c r="A31" s="36" t="s">
        <v>46</v>
      </c>
      <c r="B31" s="37" t="s">
        <v>47</v>
      </c>
      <c r="C31" s="38">
        <v>115312000</v>
      </c>
      <c r="D31" s="38">
        <v>115312000</v>
      </c>
      <c r="E31" s="22"/>
      <c r="F31" s="22"/>
      <c r="G31" s="22"/>
      <c r="H31" s="32">
        <f t="shared" si="0"/>
        <v>0</v>
      </c>
    </row>
    <row r="32" spans="1:8" ht="18" customHeight="1">
      <c r="A32" s="36" t="s">
        <v>48</v>
      </c>
      <c r="B32" s="37" t="s">
        <v>49</v>
      </c>
      <c r="C32" s="38"/>
      <c r="D32" s="38"/>
      <c r="E32" s="22"/>
      <c r="F32" s="22"/>
      <c r="G32" s="22"/>
      <c r="H32" s="32">
        <f t="shared" si="0"/>
        <v>0</v>
      </c>
    </row>
    <row r="33" spans="1:8" ht="18" customHeight="1">
      <c r="A33" s="36" t="s">
        <v>50</v>
      </c>
      <c r="B33" s="37" t="s">
        <v>51</v>
      </c>
      <c r="C33" s="38">
        <v>1560000</v>
      </c>
      <c r="D33" s="38">
        <v>1560000</v>
      </c>
      <c r="E33" s="22"/>
      <c r="F33" s="22"/>
      <c r="G33" s="22"/>
      <c r="H33" s="32">
        <f t="shared" si="0"/>
        <v>0</v>
      </c>
    </row>
    <row r="34" spans="1:8" ht="18" customHeight="1">
      <c r="A34" s="36" t="s">
        <v>52</v>
      </c>
      <c r="B34" s="37" t="s">
        <v>53</v>
      </c>
      <c r="C34" s="38">
        <v>1120671431</v>
      </c>
      <c r="D34" s="38">
        <v>1120671431</v>
      </c>
      <c r="E34" s="22"/>
      <c r="F34" s="22"/>
      <c r="G34" s="22"/>
      <c r="H34" s="32">
        <f t="shared" si="0"/>
        <v>0</v>
      </c>
    </row>
    <row r="35" spans="1:8" ht="18" customHeight="1">
      <c r="A35" s="43">
        <v>6113</v>
      </c>
      <c r="B35" s="37" t="s">
        <v>54</v>
      </c>
      <c r="C35" s="38"/>
      <c r="D35" s="38"/>
      <c r="E35" s="22"/>
      <c r="F35" s="22"/>
      <c r="G35" s="22"/>
      <c r="H35" s="32">
        <f t="shared" si="0"/>
        <v>0</v>
      </c>
    </row>
    <row r="36" spans="1:8" ht="18" customHeight="1">
      <c r="A36" s="44">
        <v>6113</v>
      </c>
      <c r="B36" s="45" t="s">
        <v>55</v>
      </c>
      <c r="C36" s="38">
        <v>5728000</v>
      </c>
      <c r="D36" s="38">
        <v>5728000</v>
      </c>
      <c r="E36" s="22"/>
      <c r="F36" s="22"/>
      <c r="G36" s="22"/>
      <c r="H36" s="32">
        <f t="shared" si="0"/>
        <v>0</v>
      </c>
    </row>
    <row r="37" spans="1:8" ht="18" customHeight="1">
      <c r="A37" s="44">
        <v>6115</v>
      </c>
      <c r="B37" s="45" t="s">
        <v>56</v>
      </c>
      <c r="C37" s="38">
        <v>485748857</v>
      </c>
      <c r="D37" s="38">
        <v>485748857</v>
      </c>
      <c r="E37" s="22"/>
      <c r="F37" s="22"/>
      <c r="G37" s="22"/>
      <c r="H37" s="32">
        <f t="shared" si="0"/>
        <v>0</v>
      </c>
    </row>
    <row r="38" spans="1:8" ht="18" customHeight="1">
      <c r="A38" s="44">
        <v>6117</v>
      </c>
      <c r="B38" s="45" t="s">
        <v>57</v>
      </c>
      <c r="C38" s="38">
        <v>9435214</v>
      </c>
      <c r="D38" s="38">
        <v>9435214</v>
      </c>
      <c r="E38" s="22"/>
      <c r="F38" s="22"/>
      <c r="G38" s="22"/>
      <c r="H38" s="32">
        <f t="shared" si="0"/>
        <v>0</v>
      </c>
    </row>
    <row r="39" spans="1:8" ht="18" customHeight="1">
      <c r="A39" s="33" t="s">
        <v>58</v>
      </c>
      <c r="B39" s="34" t="s">
        <v>59</v>
      </c>
      <c r="C39" s="35">
        <f>SUM(C40:C41)</f>
        <v>6800000</v>
      </c>
      <c r="D39" s="35">
        <f>SUM(D40:D41)</f>
        <v>6800000</v>
      </c>
      <c r="E39" s="22"/>
      <c r="F39" s="22"/>
      <c r="G39" s="22"/>
      <c r="H39" s="32">
        <f t="shared" si="0"/>
        <v>0</v>
      </c>
    </row>
    <row r="40" spans="1:8" ht="18" customHeight="1">
      <c r="A40" s="36" t="s">
        <v>60</v>
      </c>
      <c r="B40" s="37" t="s">
        <v>61</v>
      </c>
      <c r="C40" s="38"/>
      <c r="D40" s="38"/>
      <c r="E40" s="22"/>
      <c r="F40" s="22"/>
      <c r="G40" s="22"/>
      <c r="H40" s="32">
        <f t="shared" si="0"/>
        <v>0</v>
      </c>
    </row>
    <row r="41" spans="1:8" ht="18" customHeight="1">
      <c r="A41" s="36" t="s">
        <v>62</v>
      </c>
      <c r="B41" s="37" t="s">
        <v>63</v>
      </c>
      <c r="C41" s="38">
        <v>6800000</v>
      </c>
      <c r="D41" s="38">
        <v>6800000</v>
      </c>
      <c r="E41" s="22"/>
      <c r="F41" s="22"/>
      <c r="G41" s="22"/>
      <c r="H41" s="32">
        <f t="shared" si="0"/>
        <v>0</v>
      </c>
    </row>
    <row r="42" spans="1:8" ht="18" customHeight="1">
      <c r="A42" s="33" t="s">
        <v>64</v>
      </c>
      <c r="B42" s="34" t="s">
        <v>65</v>
      </c>
      <c r="C42" s="35">
        <f>SUM(C43:C46)</f>
        <v>1094794102</v>
      </c>
      <c r="D42" s="35">
        <f>SUM(D43:D46)</f>
        <v>1094794102</v>
      </c>
      <c r="E42" s="22"/>
      <c r="F42" s="22"/>
      <c r="G42" s="22"/>
      <c r="H42" s="32">
        <f t="shared" si="0"/>
        <v>0</v>
      </c>
    </row>
    <row r="43" spans="1:8" ht="18" customHeight="1">
      <c r="A43" s="36" t="s">
        <v>66</v>
      </c>
      <c r="B43" s="37" t="s">
        <v>67</v>
      </c>
      <c r="C43" s="38">
        <v>818487291</v>
      </c>
      <c r="D43" s="38">
        <v>818487291</v>
      </c>
      <c r="E43" s="22"/>
      <c r="F43" s="22"/>
      <c r="G43" s="22"/>
      <c r="H43" s="32">
        <f t="shared" si="0"/>
        <v>0</v>
      </c>
    </row>
    <row r="44" spans="1:8" ht="18" customHeight="1">
      <c r="A44" s="36" t="s">
        <v>68</v>
      </c>
      <c r="B44" s="37" t="s">
        <v>69</v>
      </c>
      <c r="C44" s="38">
        <v>138413403</v>
      </c>
      <c r="D44" s="38">
        <v>138413403</v>
      </c>
      <c r="E44" s="22"/>
      <c r="F44" s="22"/>
      <c r="G44" s="22"/>
      <c r="H44" s="32">
        <f t="shared" si="0"/>
        <v>0</v>
      </c>
    </row>
    <row r="45" spans="1:8" ht="18" customHeight="1">
      <c r="A45" s="36" t="s">
        <v>70</v>
      </c>
      <c r="B45" s="37" t="s">
        <v>71</v>
      </c>
      <c r="C45" s="38">
        <v>92275603</v>
      </c>
      <c r="D45" s="38">
        <v>92275603</v>
      </c>
      <c r="E45" s="22"/>
      <c r="F45" s="22"/>
      <c r="G45" s="22"/>
      <c r="H45" s="32">
        <f t="shared" si="0"/>
        <v>0</v>
      </c>
    </row>
    <row r="46" spans="1:8" ht="18" customHeight="1">
      <c r="A46" s="36" t="s">
        <v>72</v>
      </c>
      <c r="B46" s="37" t="s">
        <v>73</v>
      </c>
      <c r="C46" s="38">
        <v>45617805</v>
      </c>
      <c r="D46" s="38">
        <v>45617805</v>
      </c>
      <c r="E46" s="22"/>
      <c r="F46" s="22"/>
      <c r="G46" s="22"/>
      <c r="H46" s="32">
        <f t="shared" si="0"/>
        <v>0</v>
      </c>
    </row>
    <row r="47" spans="1:8" ht="18" customHeight="1">
      <c r="A47" s="46" t="s">
        <v>74</v>
      </c>
      <c r="B47" s="47" t="s">
        <v>75</v>
      </c>
      <c r="C47" s="35">
        <f>C48</f>
        <v>329334000</v>
      </c>
      <c r="D47" s="35">
        <f>D48</f>
        <v>329334000</v>
      </c>
      <c r="E47" s="22"/>
      <c r="F47" s="22"/>
      <c r="G47" s="22"/>
      <c r="H47" s="32">
        <f t="shared" si="0"/>
        <v>0</v>
      </c>
    </row>
    <row r="48" spans="1:8" ht="18" customHeight="1">
      <c r="A48" s="36" t="s">
        <v>76</v>
      </c>
      <c r="B48" s="48" t="s">
        <v>77</v>
      </c>
      <c r="C48" s="38">
        <v>329334000</v>
      </c>
      <c r="D48" s="38">
        <v>329334000</v>
      </c>
      <c r="E48" s="22"/>
      <c r="F48" s="22"/>
      <c r="G48" s="22"/>
      <c r="H48" s="32">
        <f t="shared" si="0"/>
        <v>0</v>
      </c>
    </row>
    <row r="49" spans="1:8" ht="18" customHeight="1">
      <c r="A49" s="49" t="s">
        <v>78</v>
      </c>
      <c r="B49" s="50"/>
      <c r="C49" s="51">
        <f>C50+C55+C59+C66+C70+C76+C80+C90</f>
        <v>865118433</v>
      </c>
      <c r="D49" s="51">
        <f>D50+D55+D59+D66+D70+D76+D80+D90</f>
        <v>863405433</v>
      </c>
      <c r="E49" s="22"/>
      <c r="F49" s="22"/>
      <c r="G49" s="22"/>
      <c r="H49" s="52">
        <f t="shared" si="0"/>
        <v>1713000</v>
      </c>
    </row>
    <row r="50" spans="1:8" ht="18" customHeight="1">
      <c r="A50" s="33" t="s">
        <v>79</v>
      </c>
      <c r="B50" s="34" t="s">
        <v>80</v>
      </c>
      <c r="C50" s="35">
        <f>SUM(C51:C54)</f>
        <v>90099115</v>
      </c>
      <c r="D50" s="35">
        <f>SUM(D51:D54)</f>
        <v>90099115</v>
      </c>
      <c r="E50" s="22"/>
      <c r="F50" s="22"/>
      <c r="G50" s="22"/>
      <c r="H50" s="32">
        <f t="shared" si="0"/>
        <v>0</v>
      </c>
    </row>
    <row r="51" spans="1:8" ht="18" customHeight="1">
      <c r="A51" s="36" t="s">
        <v>81</v>
      </c>
      <c r="B51" s="37" t="s">
        <v>82</v>
      </c>
      <c r="C51" s="38">
        <v>56210815</v>
      </c>
      <c r="D51" s="38">
        <v>56210815</v>
      </c>
      <c r="E51" s="22"/>
      <c r="F51" s="22"/>
      <c r="G51" s="22"/>
      <c r="H51" s="32">
        <f t="shared" si="0"/>
        <v>0</v>
      </c>
    </row>
    <row r="52" spans="1:8" ht="18" customHeight="1">
      <c r="A52" s="36" t="s">
        <v>83</v>
      </c>
      <c r="B52" s="37" t="s">
        <v>84</v>
      </c>
      <c r="C52" s="38">
        <v>27288300</v>
      </c>
      <c r="D52" s="38">
        <v>27288300</v>
      </c>
      <c r="E52" s="22"/>
      <c r="F52" s="22"/>
      <c r="G52" s="22"/>
      <c r="H52" s="32">
        <f t="shared" si="0"/>
        <v>0</v>
      </c>
    </row>
    <row r="53" spans="1:8" ht="18" customHeight="1">
      <c r="A53" s="36" t="s">
        <v>85</v>
      </c>
      <c r="B53" s="37" t="s">
        <v>86</v>
      </c>
      <c r="C53" s="38"/>
      <c r="D53" s="38"/>
      <c r="E53" s="22"/>
      <c r="F53" s="22"/>
      <c r="G53" s="22"/>
      <c r="H53" s="32">
        <f t="shared" si="0"/>
        <v>0</v>
      </c>
    </row>
    <row r="54" spans="1:8" ht="18" customHeight="1">
      <c r="A54" s="36" t="s">
        <v>87</v>
      </c>
      <c r="B54" s="37" t="s">
        <v>88</v>
      </c>
      <c r="C54" s="38">
        <v>6600000</v>
      </c>
      <c r="D54" s="38">
        <v>6600000</v>
      </c>
      <c r="E54" s="22"/>
      <c r="F54" s="22"/>
      <c r="G54" s="22"/>
      <c r="H54" s="32">
        <f t="shared" si="0"/>
        <v>0</v>
      </c>
    </row>
    <row r="55" spans="1:8" ht="18" customHeight="1">
      <c r="A55" s="33" t="s">
        <v>89</v>
      </c>
      <c r="B55" s="34" t="s">
        <v>90</v>
      </c>
      <c r="C55" s="35">
        <f>SUM(C56:C58)</f>
        <v>207844056</v>
      </c>
      <c r="D55" s="35">
        <f>SUM(D56:D58)</f>
        <v>207844056</v>
      </c>
      <c r="E55" s="22"/>
      <c r="F55" s="22"/>
      <c r="G55" s="22"/>
      <c r="H55" s="32">
        <f t="shared" si="0"/>
        <v>0</v>
      </c>
    </row>
    <row r="56" spans="1:8" ht="18" customHeight="1">
      <c r="A56" s="36" t="s">
        <v>91</v>
      </c>
      <c r="B56" s="37" t="s">
        <v>92</v>
      </c>
      <c r="C56" s="38">
        <v>67408916</v>
      </c>
      <c r="D56" s="38">
        <v>67408916</v>
      </c>
      <c r="E56" s="22"/>
      <c r="F56" s="22"/>
      <c r="G56" s="22"/>
      <c r="H56" s="32">
        <f t="shared" si="0"/>
        <v>0</v>
      </c>
    </row>
    <row r="57" spans="1:8" ht="18" customHeight="1">
      <c r="A57" s="36" t="s">
        <v>93</v>
      </c>
      <c r="B57" s="37" t="s">
        <v>94</v>
      </c>
      <c r="C57" s="38">
        <v>26071000</v>
      </c>
      <c r="D57" s="38">
        <v>26071000</v>
      </c>
      <c r="E57" s="22"/>
      <c r="F57" s="22"/>
      <c r="G57" s="22"/>
      <c r="H57" s="32">
        <f t="shared" si="0"/>
        <v>0</v>
      </c>
    </row>
    <row r="58" spans="1:8" ht="18" customHeight="1">
      <c r="A58" s="36" t="s">
        <v>95</v>
      </c>
      <c r="B58" s="37" t="s">
        <v>96</v>
      </c>
      <c r="C58" s="38">
        <v>114364140</v>
      </c>
      <c r="D58" s="38">
        <v>114364140</v>
      </c>
      <c r="E58" s="22"/>
      <c r="F58" s="22"/>
      <c r="G58" s="22"/>
      <c r="H58" s="32">
        <f t="shared" si="0"/>
        <v>0</v>
      </c>
    </row>
    <row r="59" spans="1:8" ht="18" customHeight="1">
      <c r="A59" s="33" t="s">
        <v>97</v>
      </c>
      <c r="B59" s="34" t="s">
        <v>98</v>
      </c>
      <c r="C59" s="35">
        <f>SUM(C60:C65)</f>
        <v>16477131</v>
      </c>
      <c r="D59" s="35">
        <f>SUM(D60:D65)</f>
        <v>16477131</v>
      </c>
      <c r="E59" s="22"/>
      <c r="F59" s="22"/>
      <c r="G59" s="22"/>
      <c r="H59" s="32">
        <f t="shared" si="0"/>
        <v>0</v>
      </c>
    </row>
    <row r="60" spans="1:8" ht="18" customHeight="1">
      <c r="A60" s="36" t="s">
        <v>99</v>
      </c>
      <c r="B60" s="37" t="s">
        <v>100</v>
      </c>
      <c r="C60" s="38">
        <v>2492931</v>
      </c>
      <c r="D60" s="38">
        <v>2492931</v>
      </c>
      <c r="E60" s="53"/>
      <c r="F60" s="53"/>
      <c r="G60" s="53"/>
      <c r="H60" s="32">
        <f t="shared" si="0"/>
        <v>0</v>
      </c>
    </row>
    <row r="61" spans="1:8" ht="18" customHeight="1">
      <c r="A61" s="36" t="s">
        <v>101</v>
      </c>
      <c r="B61" s="37" t="s">
        <v>102</v>
      </c>
      <c r="C61" s="38">
        <v>6784200</v>
      </c>
      <c r="D61" s="38">
        <v>6784200</v>
      </c>
      <c r="E61" s="54"/>
      <c r="F61" s="54"/>
      <c r="G61" s="54"/>
      <c r="H61" s="32">
        <f t="shared" si="0"/>
        <v>0</v>
      </c>
    </row>
    <row r="62" spans="1:8" ht="18" customHeight="1">
      <c r="A62" s="36" t="s">
        <v>103</v>
      </c>
      <c r="B62" s="37" t="s">
        <v>104</v>
      </c>
      <c r="C62" s="35"/>
      <c r="D62" s="35"/>
      <c r="E62" s="54"/>
      <c r="F62" s="54"/>
      <c r="G62" s="54"/>
      <c r="H62" s="32">
        <f t="shared" si="0"/>
        <v>0</v>
      </c>
    </row>
    <row r="63" spans="1:8" ht="18" customHeight="1">
      <c r="A63" s="36" t="s">
        <v>105</v>
      </c>
      <c r="B63" s="37" t="s">
        <v>106</v>
      </c>
      <c r="C63" s="38"/>
      <c r="D63" s="38"/>
      <c r="E63" s="54"/>
      <c r="F63" s="54"/>
      <c r="G63" s="54"/>
      <c r="H63" s="32">
        <f t="shared" si="0"/>
        <v>0</v>
      </c>
    </row>
    <row r="64" spans="1:8" ht="18" customHeight="1">
      <c r="A64" s="36" t="s">
        <v>107</v>
      </c>
      <c r="B64" s="37" t="s">
        <v>108</v>
      </c>
      <c r="C64" s="38">
        <v>7200000</v>
      </c>
      <c r="D64" s="38">
        <v>7200000</v>
      </c>
      <c r="E64" s="54"/>
      <c r="F64" s="54"/>
      <c r="G64" s="54"/>
      <c r="H64" s="32">
        <f t="shared" si="0"/>
        <v>0</v>
      </c>
    </row>
    <row r="65" spans="1:8" ht="18" customHeight="1">
      <c r="A65" s="36" t="s">
        <v>109</v>
      </c>
      <c r="B65" s="37" t="s">
        <v>110</v>
      </c>
      <c r="C65" s="38"/>
      <c r="D65" s="38"/>
      <c r="E65" s="54"/>
      <c r="F65" s="54"/>
      <c r="G65" s="54"/>
      <c r="H65" s="32">
        <f t="shared" si="0"/>
        <v>0</v>
      </c>
    </row>
    <row r="66" spans="1:8" ht="18" customHeight="1">
      <c r="A66" s="33" t="s">
        <v>111</v>
      </c>
      <c r="B66" s="34" t="s">
        <v>112</v>
      </c>
      <c r="C66" s="35">
        <f>SUM(C67:C69)</f>
        <v>895000</v>
      </c>
      <c r="D66" s="35">
        <f>SUM(D67:D69)</f>
        <v>895000</v>
      </c>
      <c r="E66" s="54"/>
      <c r="F66" s="54"/>
      <c r="G66" s="54"/>
      <c r="H66" s="32">
        <f t="shared" si="0"/>
        <v>0</v>
      </c>
    </row>
    <row r="67" spans="1:8" ht="18" customHeight="1">
      <c r="A67" s="36" t="s">
        <v>113</v>
      </c>
      <c r="B67" s="37" t="s">
        <v>114</v>
      </c>
      <c r="C67" s="35"/>
      <c r="D67" s="35"/>
      <c r="E67" s="54"/>
      <c r="F67" s="54"/>
      <c r="G67" s="54"/>
      <c r="H67" s="32">
        <f t="shared" si="0"/>
        <v>0</v>
      </c>
    </row>
    <row r="68" spans="1:8" ht="18" customHeight="1">
      <c r="A68" s="36" t="s">
        <v>115</v>
      </c>
      <c r="B68" s="37" t="s">
        <v>116</v>
      </c>
      <c r="C68" s="38"/>
      <c r="D68" s="38"/>
      <c r="E68" s="54"/>
      <c r="F68" s="54"/>
      <c r="G68" s="54"/>
      <c r="H68" s="32">
        <f t="shared" si="0"/>
        <v>0</v>
      </c>
    </row>
    <row r="69" spans="1:8" ht="18" customHeight="1">
      <c r="A69" s="36" t="s">
        <v>117</v>
      </c>
      <c r="B69" s="37" t="s">
        <v>118</v>
      </c>
      <c r="C69" s="38">
        <v>895000</v>
      </c>
      <c r="D69" s="38">
        <v>895000</v>
      </c>
      <c r="E69" s="54"/>
      <c r="F69" s="54"/>
      <c r="G69" s="54"/>
      <c r="H69" s="32">
        <f t="shared" si="0"/>
        <v>0</v>
      </c>
    </row>
    <row r="70" spans="1:8" ht="18" customHeight="1">
      <c r="A70" s="33" t="s">
        <v>119</v>
      </c>
      <c r="B70" s="34" t="s">
        <v>120</v>
      </c>
      <c r="C70" s="35">
        <f>SUM(C71:C75)</f>
        <v>67552000</v>
      </c>
      <c r="D70" s="35">
        <f>SUM(D71:D75)</f>
        <v>65839000</v>
      </c>
      <c r="E70" s="54"/>
      <c r="F70" s="54"/>
      <c r="G70" s="54"/>
      <c r="H70" s="25">
        <f t="shared" si="0"/>
        <v>1713000</v>
      </c>
    </row>
    <row r="71" spans="1:8" ht="18" customHeight="1">
      <c r="A71" s="36" t="s">
        <v>121</v>
      </c>
      <c r="B71" s="37" t="s">
        <v>122</v>
      </c>
      <c r="C71" s="38">
        <v>9562000</v>
      </c>
      <c r="D71" s="38">
        <v>8029000</v>
      </c>
      <c r="E71" s="54"/>
      <c r="F71" s="54"/>
      <c r="G71" s="54"/>
      <c r="H71" s="32">
        <f t="shared" si="0"/>
        <v>1533000</v>
      </c>
    </row>
    <row r="72" spans="1:8" ht="18" customHeight="1">
      <c r="A72" s="36" t="s">
        <v>123</v>
      </c>
      <c r="B72" s="37" t="s">
        <v>124</v>
      </c>
      <c r="C72" s="38">
        <v>30260000</v>
      </c>
      <c r="D72" s="38">
        <v>30080000</v>
      </c>
      <c r="E72" s="54"/>
      <c r="F72" s="54"/>
      <c r="G72" s="54"/>
      <c r="H72" s="32">
        <f t="shared" si="0"/>
        <v>180000</v>
      </c>
    </row>
    <row r="73" spans="1:8" ht="18" customHeight="1">
      <c r="A73" s="36" t="s">
        <v>125</v>
      </c>
      <c r="B73" s="37" t="s">
        <v>126</v>
      </c>
      <c r="C73" s="38">
        <v>6800000</v>
      </c>
      <c r="D73" s="38">
        <v>6800000</v>
      </c>
      <c r="E73" s="54"/>
      <c r="F73" s="54"/>
      <c r="G73" s="54"/>
      <c r="H73" s="32">
        <f t="shared" si="0"/>
        <v>0</v>
      </c>
    </row>
    <row r="74" spans="1:8" ht="18" customHeight="1">
      <c r="A74" s="36" t="s">
        <v>127</v>
      </c>
      <c r="B74" s="37" t="s">
        <v>128</v>
      </c>
      <c r="C74" s="38">
        <v>19600000</v>
      </c>
      <c r="D74" s="38">
        <v>19600000</v>
      </c>
      <c r="E74" s="54"/>
      <c r="F74" s="54"/>
      <c r="G74" s="54"/>
      <c r="H74" s="32">
        <f t="shared" si="0"/>
        <v>0</v>
      </c>
    </row>
    <row r="75" spans="1:8" ht="18" customHeight="1">
      <c r="A75" s="36" t="s">
        <v>129</v>
      </c>
      <c r="B75" s="37" t="s">
        <v>130</v>
      </c>
      <c r="C75" s="38">
        <v>1330000</v>
      </c>
      <c r="D75" s="38">
        <v>1330000</v>
      </c>
      <c r="E75" s="54"/>
      <c r="F75" s="54"/>
      <c r="G75" s="54"/>
      <c r="H75" s="32">
        <f t="shared" si="0"/>
        <v>0</v>
      </c>
    </row>
    <row r="76" spans="1:8" ht="18" customHeight="1">
      <c r="A76" s="33" t="s">
        <v>131</v>
      </c>
      <c r="B76" s="34" t="s">
        <v>132</v>
      </c>
      <c r="C76" s="35">
        <f>SUM(C77:C79)</f>
        <v>29700000</v>
      </c>
      <c r="D76" s="35">
        <f>SUM(D77:D79)</f>
        <v>29700000</v>
      </c>
      <c r="E76" s="54"/>
      <c r="F76" s="54"/>
      <c r="G76" s="54"/>
      <c r="H76" s="32">
        <f t="shared" si="0"/>
        <v>0</v>
      </c>
    </row>
    <row r="77" spans="1:8" ht="18" customHeight="1">
      <c r="A77" s="36" t="s">
        <v>133</v>
      </c>
      <c r="B77" s="37" t="s">
        <v>134</v>
      </c>
      <c r="C77" s="38"/>
      <c r="D77" s="38"/>
      <c r="E77" s="54"/>
      <c r="F77" s="54"/>
      <c r="G77" s="54"/>
      <c r="H77" s="32">
        <f t="shared" si="0"/>
        <v>0</v>
      </c>
    </row>
    <row r="78" spans="1:8" ht="18" customHeight="1">
      <c r="A78" s="36" t="s">
        <v>135</v>
      </c>
      <c r="B78" s="37" t="s">
        <v>136</v>
      </c>
      <c r="C78" s="38">
        <v>29700000</v>
      </c>
      <c r="D78" s="38">
        <v>29700000</v>
      </c>
      <c r="E78" s="54"/>
      <c r="F78" s="54"/>
      <c r="G78" s="54"/>
      <c r="H78" s="32">
        <f t="shared" si="0"/>
        <v>0</v>
      </c>
    </row>
    <row r="79" spans="1:8" ht="26.25" customHeight="1">
      <c r="A79" s="36" t="s">
        <v>137</v>
      </c>
      <c r="B79" s="55" t="s">
        <v>138</v>
      </c>
      <c r="C79" s="38"/>
      <c r="D79" s="38"/>
      <c r="E79" s="54"/>
      <c r="F79" s="54"/>
      <c r="G79" s="54"/>
      <c r="H79" s="32">
        <f t="shared" si="0"/>
        <v>0</v>
      </c>
    </row>
    <row r="80" spans="1:8" ht="18" customHeight="1">
      <c r="A80" s="33" t="s">
        <v>139</v>
      </c>
      <c r="B80" s="34" t="s">
        <v>140</v>
      </c>
      <c r="C80" s="35">
        <f>SUM(C81:C89)</f>
        <v>80162000</v>
      </c>
      <c r="D80" s="35">
        <f>SUM(D81:D89)</f>
        <v>80162000</v>
      </c>
      <c r="E80" s="54"/>
      <c r="F80" s="54"/>
      <c r="G80" s="54"/>
      <c r="H80" s="32">
        <f t="shared" si="0"/>
        <v>0</v>
      </c>
    </row>
    <row r="81" spans="1:8" ht="18" customHeight="1">
      <c r="A81" s="56" t="s">
        <v>141</v>
      </c>
      <c r="B81" s="45" t="s">
        <v>142</v>
      </c>
      <c r="C81" s="38"/>
      <c r="D81" s="38"/>
      <c r="E81" s="54"/>
      <c r="F81" s="54"/>
      <c r="G81" s="54"/>
      <c r="H81" s="32">
        <f t="shared" si="0"/>
        <v>0</v>
      </c>
    </row>
    <row r="82" spans="1:8" ht="18" customHeight="1">
      <c r="A82" s="56" t="s">
        <v>143</v>
      </c>
      <c r="B82" s="45" t="s">
        <v>144</v>
      </c>
      <c r="C82" s="38"/>
      <c r="D82" s="38"/>
      <c r="E82" s="54"/>
      <c r="F82" s="54"/>
      <c r="G82" s="54"/>
      <c r="H82" s="32">
        <f t="shared" si="0"/>
        <v>0</v>
      </c>
    </row>
    <row r="83" spans="1:8" ht="18" customHeight="1">
      <c r="A83" s="56" t="s">
        <v>145</v>
      </c>
      <c r="B83" s="45" t="s">
        <v>146</v>
      </c>
      <c r="C83" s="38">
        <v>14927000</v>
      </c>
      <c r="D83" s="38">
        <v>14927000</v>
      </c>
      <c r="E83" s="54"/>
      <c r="F83" s="54"/>
      <c r="G83" s="54"/>
      <c r="H83" s="32">
        <f t="shared" si="0"/>
        <v>0</v>
      </c>
    </row>
    <row r="84" spans="1:8" ht="18" customHeight="1">
      <c r="A84" s="44">
        <v>6912</v>
      </c>
      <c r="B84" s="45" t="s">
        <v>147</v>
      </c>
      <c r="C84" s="38">
        <v>10570000</v>
      </c>
      <c r="D84" s="38">
        <v>10570000</v>
      </c>
      <c r="E84" s="54"/>
      <c r="F84" s="54"/>
      <c r="G84" s="54"/>
      <c r="H84" s="32">
        <f t="shared" si="0"/>
        <v>0</v>
      </c>
    </row>
    <row r="85" spans="1:8" ht="18" customHeight="1">
      <c r="A85" s="44">
        <v>6913</v>
      </c>
      <c r="B85" s="45" t="s">
        <v>148</v>
      </c>
      <c r="C85" s="38"/>
      <c r="D85" s="38"/>
      <c r="E85" s="54"/>
      <c r="F85" s="54"/>
      <c r="G85" s="54"/>
      <c r="H85" s="32">
        <f t="shared" si="0"/>
        <v>0</v>
      </c>
    </row>
    <row r="86" spans="1:8" ht="18" customHeight="1">
      <c r="A86" s="44">
        <v>6916</v>
      </c>
      <c r="B86" s="45" t="s">
        <v>149</v>
      </c>
      <c r="C86" s="38">
        <v>6600000</v>
      </c>
      <c r="D86" s="38">
        <v>6600000</v>
      </c>
      <c r="E86" s="54"/>
      <c r="F86" s="54"/>
      <c r="G86" s="54"/>
      <c r="H86" s="32">
        <f t="shared" ref="H86:H148" si="1">C86-D86</f>
        <v>0</v>
      </c>
    </row>
    <row r="87" spans="1:8" ht="18" customHeight="1">
      <c r="A87" s="44">
        <v>6917</v>
      </c>
      <c r="B87" s="45" t="s">
        <v>150</v>
      </c>
      <c r="C87" s="38"/>
      <c r="D87" s="38"/>
      <c r="E87" s="54"/>
      <c r="F87" s="54"/>
      <c r="G87" s="54"/>
      <c r="H87" s="32">
        <f t="shared" si="1"/>
        <v>0</v>
      </c>
    </row>
    <row r="88" spans="1:8" ht="18" customHeight="1">
      <c r="A88" s="44">
        <v>6921</v>
      </c>
      <c r="B88" s="45" t="s">
        <v>151</v>
      </c>
      <c r="C88" s="38">
        <v>26750000</v>
      </c>
      <c r="D88" s="38">
        <v>26750000</v>
      </c>
      <c r="E88" s="54"/>
      <c r="F88" s="54"/>
      <c r="G88" s="54"/>
      <c r="H88" s="32">
        <f t="shared" si="1"/>
        <v>0</v>
      </c>
    </row>
    <row r="89" spans="1:8" ht="18" customHeight="1">
      <c r="A89" s="44">
        <v>6949</v>
      </c>
      <c r="B89" s="45" t="s">
        <v>152</v>
      </c>
      <c r="C89" s="38">
        <v>21315000</v>
      </c>
      <c r="D89" s="38">
        <v>21315000</v>
      </c>
      <c r="E89" s="54"/>
      <c r="F89" s="54"/>
      <c r="G89" s="54"/>
      <c r="H89" s="32">
        <f t="shared" si="1"/>
        <v>0</v>
      </c>
    </row>
    <row r="90" spans="1:8" ht="18" customHeight="1">
      <c r="A90" s="33" t="s">
        <v>153</v>
      </c>
      <c r="B90" s="34" t="s">
        <v>154</v>
      </c>
      <c r="C90" s="35">
        <f>SUM(C91:C96)</f>
        <v>372389131</v>
      </c>
      <c r="D90" s="35">
        <f>SUM(D91:D96)</f>
        <v>372389131</v>
      </c>
      <c r="E90" s="54"/>
      <c r="F90" s="54"/>
      <c r="G90" s="54"/>
      <c r="H90" s="32">
        <f t="shared" si="1"/>
        <v>0</v>
      </c>
    </row>
    <row r="91" spans="1:8" ht="18" customHeight="1">
      <c r="A91" s="56" t="s">
        <v>155</v>
      </c>
      <c r="B91" s="57" t="s">
        <v>156</v>
      </c>
      <c r="C91" s="38">
        <v>89814533</v>
      </c>
      <c r="D91" s="38">
        <v>89814533</v>
      </c>
      <c r="E91" s="54"/>
      <c r="F91" s="54"/>
      <c r="G91" s="54"/>
      <c r="H91" s="32">
        <f t="shared" si="1"/>
        <v>0</v>
      </c>
    </row>
    <row r="92" spans="1:8" ht="18" customHeight="1">
      <c r="A92" s="56" t="s">
        <v>157</v>
      </c>
      <c r="B92" s="57" t="s">
        <v>158</v>
      </c>
      <c r="C92" s="38"/>
      <c r="D92" s="38"/>
      <c r="E92" s="54"/>
      <c r="F92" s="54"/>
      <c r="G92" s="54"/>
      <c r="H92" s="32">
        <f t="shared" si="1"/>
        <v>0</v>
      </c>
    </row>
    <row r="93" spans="1:8" ht="18" customHeight="1">
      <c r="A93" s="36" t="s">
        <v>159</v>
      </c>
      <c r="B93" s="37" t="s">
        <v>160</v>
      </c>
      <c r="C93" s="38">
        <v>3640000</v>
      </c>
      <c r="D93" s="38">
        <v>3640000</v>
      </c>
      <c r="E93" s="54"/>
      <c r="F93" s="54"/>
      <c r="G93" s="54"/>
      <c r="H93" s="32">
        <f t="shared" si="1"/>
        <v>0</v>
      </c>
    </row>
    <row r="94" spans="1:8" ht="18" customHeight="1">
      <c r="A94" s="36" t="s">
        <v>161</v>
      </c>
      <c r="B94" s="37" t="s">
        <v>162</v>
      </c>
      <c r="C94" s="38">
        <v>13039998</v>
      </c>
      <c r="D94" s="38">
        <v>13039998</v>
      </c>
      <c r="E94" s="54"/>
      <c r="F94" s="54"/>
      <c r="G94" s="54"/>
      <c r="H94" s="32">
        <f t="shared" si="1"/>
        <v>0</v>
      </c>
    </row>
    <row r="95" spans="1:8" ht="18" customHeight="1">
      <c r="A95" s="36" t="s">
        <v>163</v>
      </c>
      <c r="B95" s="37" t="s">
        <v>164</v>
      </c>
      <c r="C95" s="38"/>
      <c r="D95" s="38"/>
      <c r="E95" s="54"/>
      <c r="F95" s="54"/>
      <c r="G95" s="54"/>
      <c r="H95" s="32">
        <f t="shared" si="1"/>
        <v>0</v>
      </c>
    </row>
    <row r="96" spans="1:8" ht="18" customHeight="1">
      <c r="A96" s="36" t="s">
        <v>163</v>
      </c>
      <c r="B96" s="58" t="s">
        <v>165</v>
      </c>
      <c r="C96" s="38">
        <v>265894600</v>
      </c>
      <c r="D96" s="38">
        <v>265894600</v>
      </c>
      <c r="E96" s="54"/>
      <c r="F96" s="54"/>
      <c r="G96" s="54"/>
      <c r="H96" s="32">
        <f t="shared" si="1"/>
        <v>0</v>
      </c>
    </row>
    <row r="97" spans="1:8" ht="18" customHeight="1">
      <c r="A97" s="59" t="s">
        <v>166</v>
      </c>
      <c r="B97" s="60"/>
      <c r="C97" s="51">
        <f>C98+C105</f>
        <v>307683500</v>
      </c>
      <c r="D97" s="51">
        <f>D98+D105</f>
        <v>307683500</v>
      </c>
      <c r="E97" s="54"/>
      <c r="F97" s="54"/>
      <c r="G97" s="54"/>
      <c r="H97" s="32">
        <f t="shared" si="1"/>
        <v>0</v>
      </c>
    </row>
    <row r="98" spans="1:8" ht="18" customHeight="1">
      <c r="A98" s="46" t="s">
        <v>167</v>
      </c>
      <c r="B98" s="47" t="s">
        <v>118</v>
      </c>
      <c r="C98" s="35">
        <f>SUM(C99:C103)</f>
        <v>110783500</v>
      </c>
      <c r="D98" s="35">
        <f>SUM(D99:D103)</f>
        <v>110783500</v>
      </c>
      <c r="E98" s="54"/>
      <c r="F98" s="54"/>
      <c r="G98" s="54"/>
      <c r="H98" s="32">
        <f t="shared" si="1"/>
        <v>0</v>
      </c>
    </row>
    <row r="99" spans="1:8" ht="18" customHeight="1">
      <c r="A99" s="36" t="s">
        <v>168</v>
      </c>
      <c r="B99" s="37" t="s">
        <v>169</v>
      </c>
      <c r="C99" s="38">
        <v>71343500</v>
      </c>
      <c r="D99" s="38">
        <v>71343500</v>
      </c>
      <c r="E99" s="54"/>
      <c r="F99" s="54"/>
      <c r="G99" s="54"/>
      <c r="H99" s="32">
        <f t="shared" si="1"/>
        <v>0</v>
      </c>
    </row>
    <row r="100" spans="1:8" ht="18" customHeight="1">
      <c r="A100" s="36" t="s">
        <v>168</v>
      </c>
      <c r="B100" s="37" t="s">
        <v>170</v>
      </c>
      <c r="C100" s="38"/>
      <c r="D100" s="38"/>
      <c r="E100" s="54"/>
      <c r="F100" s="54"/>
      <c r="G100" s="54"/>
      <c r="H100" s="32">
        <f t="shared" si="1"/>
        <v>0</v>
      </c>
    </row>
    <row r="101" spans="1:8" ht="18" customHeight="1">
      <c r="A101" s="36" t="s">
        <v>168</v>
      </c>
      <c r="B101" s="37" t="s">
        <v>171</v>
      </c>
      <c r="C101" s="38"/>
      <c r="D101" s="38"/>
      <c r="E101" s="54"/>
      <c r="F101" s="54"/>
      <c r="G101" s="54"/>
      <c r="H101" s="32">
        <f t="shared" si="1"/>
        <v>0</v>
      </c>
    </row>
    <row r="102" spans="1:8" ht="18" customHeight="1">
      <c r="A102" s="36" t="s">
        <v>172</v>
      </c>
      <c r="B102" s="37" t="s">
        <v>173</v>
      </c>
      <c r="C102" s="38">
        <v>39440000</v>
      </c>
      <c r="D102" s="38">
        <v>39440000</v>
      </c>
      <c r="E102" s="54"/>
      <c r="F102" s="54"/>
      <c r="G102" s="54"/>
      <c r="H102" s="32">
        <f t="shared" si="1"/>
        <v>0</v>
      </c>
    </row>
    <row r="103" spans="1:8" ht="18" customHeight="1">
      <c r="A103" s="36" t="s">
        <v>172</v>
      </c>
      <c r="B103" s="37" t="s">
        <v>174</v>
      </c>
      <c r="C103" s="38"/>
      <c r="D103" s="38"/>
      <c r="E103" s="54"/>
      <c r="F103" s="54"/>
      <c r="G103" s="54"/>
      <c r="H103" s="32">
        <f t="shared" si="1"/>
        <v>0</v>
      </c>
    </row>
    <row r="104" spans="1:8" ht="18" customHeight="1">
      <c r="A104" s="36" t="s">
        <v>168</v>
      </c>
      <c r="B104" s="37" t="s">
        <v>175</v>
      </c>
      <c r="C104" s="38"/>
      <c r="D104" s="38"/>
      <c r="E104" s="54"/>
      <c r="F104" s="54"/>
      <c r="G104" s="54"/>
      <c r="H104" s="32">
        <f t="shared" si="1"/>
        <v>0</v>
      </c>
    </row>
    <row r="105" spans="1:8" s="11" customFormat="1" ht="28.5" customHeight="1">
      <c r="A105" s="61" t="s">
        <v>176</v>
      </c>
      <c r="B105" s="62" t="s">
        <v>177</v>
      </c>
      <c r="C105" s="63">
        <f>SUM(C106:C107)</f>
        <v>196900000</v>
      </c>
      <c r="D105" s="63">
        <f>SUM(D106:D107)</f>
        <v>196900000</v>
      </c>
      <c r="E105" s="64"/>
      <c r="F105" s="64"/>
      <c r="G105" s="64"/>
      <c r="H105" s="32">
        <f t="shared" si="1"/>
        <v>0</v>
      </c>
    </row>
    <row r="106" spans="1:8" ht="18" customHeight="1">
      <c r="A106" s="36" t="s">
        <v>178</v>
      </c>
      <c r="B106" s="37" t="s">
        <v>179</v>
      </c>
      <c r="C106" s="38">
        <v>192500000</v>
      </c>
      <c r="D106" s="38">
        <v>192500000</v>
      </c>
      <c r="E106" s="54"/>
      <c r="F106" s="54"/>
      <c r="G106" s="54"/>
      <c r="H106" s="32">
        <f t="shared" si="1"/>
        <v>0</v>
      </c>
    </row>
    <row r="107" spans="1:8" ht="18" customHeight="1">
      <c r="A107" s="36" t="s">
        <v>180</v>
      </c>
      <c r="B107" s="37" t="s">
        <v>181</v>
      </c>
      <c r="C107" s="38">
        <v>4400000</v>
      </c>
      <c r="D107" s="38">
        <v>4400000</v>
      </c>
      <c r="E107" s="54"/>
      <c r="F107" s="54"/>
      <c r="G107" s="54"/>
      <c r="H107" s="32">
        <f t="shared" si="1"/>
        <v>0</v>
      </c>
    </row>
    <row r="108" spans="1:8" ht="32.25" customHeight="1">
      <c r="A108" s="65" t="s">
        <v>182</v>
      </c>
      <c r="B108" s="65"/>
      <c r="C108" s="66">
        <f>C109+C111</f>
        <v>140275100</v>
      </c>
      <c r="D108" s="66">
        <f>D109+D111</f>
        <v>140275100</v>
      </c>
      <c r="E108" s="54"/>
      <c r="F108" s="54"/>
      <c r="G108" s="54"/>
      <c r="H108" s="32">
        <f t="shared" si="1"/>
        <v>0</v>
      </c>
    </row>
    <row r="109" spans="1:8" ht="18" customHeight="1">
      <c r="A109" s="46" t="s">
        <v>183</v>
      </c>
      <c r="B109" s="47" t="s">
        <v>184</v>
      </c>
      <c r="C109" s="35">
        <f>C110</f>
        <v>23000000</v>
      </c>
      <c r="D109" s="35">
        <f>D110</f>
        <v>23000000</v>
      </c>
      <c r="E109" s="54"/>
      <c r="F109" s="54"/>
      <c r="G109" s="54"/>
      <c r="H109" s="32">
        <f t="shared" si="1"/>
        <v>0</v>
      </c>
    </row>
    <row r="110" spans="1:8" ht="18" customHeight="1">
      <c r="A110" s="36" t="s">
        <v>185</v>
      </c>
      <c r="B110" s="37" t="s">
        <v>186</v>
      </c>
      <c r="C110" s="38">
        <v>23000000</v>
      </c>
      <c r="D110" s="38">
        <v>23000000</v>
      </c>
      <c r="E110" s="54"/>
      <c r="F110" s="54"/>
      <c r="G110" s="54"/>
      <c r="H110" s="32">
        <f t="shared" si="1"/>
        <v>0</v>
      </c>
    </row>
    <row r="111" spans="1:8" ht="18" customHeight="1">
      <c r="A111" s="46" t="s">
        <v>187</v>
      </c>
      <c r="B111" s="47" t="s">
        <v>188</v>
      </c>
      <c r="C111" s="35">
        <f>C112</f>
        <v>117275100</v>
      </c>
      <c r="D111" s="35">
        <f>D112</f>
        <v>117275100</v>
      </c>
      <c r="E111" s="54"/>
      <c r="F111" s="54"/>
      <c r="G111" s="54"/>
      <c r="H111" s="32">
        <f t="shared" si="1"/>
        <v>0</v>
      </c>
    </row>
    <row r="112" spans="1:8" ht="18" customHeight="1">
      <c r="A112" s="36" t="s">
        <v>189</v>
      </c>
      <c r="B112" s="37" t="s">
        <v>190</v>
      </c>
      <c r="C112" s="38">
        <v>117275100</v>
      </c>
      <c r="D112" s="38">
        <v>117275100</v>
      </c>
      <c r="E112" s="54"/>
      <c r="F112" s="54"/>
      <c r="G112" s="54"/>
      <c r="H112" s="32">
        <f t="shared" si="1"/>
        <v>0</v>
      </c>
    </row>
    <row r="113" spans="1:8" ht="18" customHeight="1">
      <c r="A113" s="67" t="s">
        <v>191</v>
      </c>
      <c r="B113" s="68"/>
      <c r="C113" s="28">
        <f>C114</f>
        <v>198320000</v>
      </c>
      <c r="D113" s="28">
        <f>D114</f>
        <v>198320000</v>
      </c>
      <c r="E113" s="54"/>
      <c r="F113" s="54"/>
      <c r="G113" s="54"/>
      <c r="H113" s="32">
        <f t="shared" si="1"/>
        <v>0</v>
      </c>
    </row>
    <row r="114" spans="1:8" ht="18" customHeight="1">
      <c r="A114" s="69" t="s">
        <v>31</v>
      </c>
      <c r="B114" s="47"/>
      <c r="C114" s="35">
        <f>C115</f>
        <v>198320000</v>
      </c>
      <c r="D114" s="35">
        <f>D115</f>
        <v>198320000</v>
      </c>
      <c r="E114" s="54"/>
      <c r="F114" s="54"/>
      <c r="G114" s="54"/>
      <c r="H114" s="32">
        <f t="shared" si="1"/>
        <v>0</v>
      </c>
    </row>
    <row r="115" spans="1:8" ht="18" customHeight="1">
      <c r="A115" s="33" t="s">
        <v>32</v>
      </c>
      <c r="B115" s="34" t="s">
        <v>33</v>
      </c>
      <c r="C115" s="35">
        <v>198320000</v>
      </c>
      <c r="D115" s="35">
        <v>198320000</v>
      </c>
      <c r="E115" s="54"/>
      <c r="F115" s="54"/>
      <c r="G115" s="54"/>
      <c r="H115" s="32">
        <f t="shared" si="1"/>
        <v>0</v>
      </c>
    </row>
    <row r="116" spans="1:8" ht="18" customHeight="1">
      <c r="A116" s="36" t="s">
        <v>34</v>
      </c>
      <c r="B116" s="37" t="s">
        <v>35</v>
      </c>
      <c r="C116" s="38">
        <v>184207595</v>
      </c>
      <c r="D116" s="38">
        <v>184207595</v>
      </c>
      <c r="E116" s="54"/>
      <c r="F116" s="54"/>
      <c r="G116" s="54"/>
      <c r="H116" s="32">
        <f t="shared" si="1"/>
        <v>0</v>
      </c>
    </row>
    <row r="117" spans="1:8" ht="18" customHeight="1">
      <c r="A117" s="36" t="s">
        <v>36</v>
      </c>
      <c r="B117" s="37" t="s">
        <v>37</v>
      </c>
      <c r="C117" s="38">
        <v>14112405</v>
      </c>
      <c r="D117" s="38">
        <v>14112405</v>
      </c>
      <c r="E117" s="54"/>
      <c r="F117" s="54"/>
      <c r="G117" s="54"/>
      <c r="H117" s="32">
        <f t="shared" si="1"/>
        <v>0</v>
      </c>
    </row>
    <row r="118" spans="1:8" ht="18" customHeight="1">
      <c r="A118" s="67" t="s">
        <v>192</v>
      </c>
      <c r="B118" s="70"/>
      <c r="C118" s="28">
        <f>C119+C126+C134+C144</f>
        <v>687794039</v>
      </c>
      <c r="D118" s="28">
        <f>D119+D126+D134+D144</f>
        <v>686744039</v>
      </c>
      <c r="E118" s="54"/>
      <c r="F118" s="54"/>
      <c r="G118" s="54"/>
      <c r="H118" s="32">
        <f t="shared" si="1"/>
        <v>1050000</v>
      </c>
    </row>
    <row r="119" spans="1:8" ht="18" customHeight="1">
      <c r="A119" s="29" t="s">
        <v>31</v>
      </c>
      <c r="B119" s="60"/>
      <c r="C119" s="51">
        <f>C120+C124</f>
        <v>369426039</v>
      </c>
      <c r="D119" s="51">
        <f>D120+D124</f>
        <v>369426039</v>
      </c>
      <c r="E119" s="54"/>
      <c r="F119" s="54"/>
      <c r="G119" s="54"/>
      <c r="H119" s="32">
        <f t="shared" si="1"/>
        <v>0</v>
      </c>
    </row>
    <row r="120" spans="1:8" ht="18" customHeight="1">
      <c r="A120" s="33" t="s">
        <v>32</v>
      </c>
      <c r="B120" s="34" t="s">
        <v>33</v>
      </c>
      <c r="C120" s="35">
        <f>SUM(C121)</f>
        <v>207166059</v>
      </c>
      <c r="D120" s="35">
        <f>SUM(D121)</f>
        <v>207166059</v>
      </c>
      <c r="E120" s="54"/>
      <c r="F120" s="54"/>
      <c r="G120" s="54"/>
      <c r="H120" s="32">
        <f t="shared" si="1"/>
        <v>0</v>
      </c>
    </row>
    <row r="121" spans="1:8" ht="18" customHeight="1">
      <c r="A121" s="36" t="s">
        <v>193</v>
      </c>
      <c r="B121" s="37" t="s">
        <v>194</v>
      </c>
      <c r="C121" s="38">
        <v>207166059</v>
      </c>
      <c r="D121" s="38">
        <v>207166059</v>
      </c>
      <c r="E121" s="54"/>
      <c r="F121" s="54"/>
      <c r="G121" s="54"/>
      <c r="H121" s="32">
        <f t="shared" si="1"/>
        <v>0</v>
      </c>
    </row>
    <row r="122" spans="1:8" ht="18" customHeight="1">
      <c r="A122" s="33" t="s">
        <v>42</v>
      </c>
      <c r="B122" s="34" t="s">
        <v>43</v>
      </c>
      <c r="C122" s="38">
        <f>C123</f>
        <v>0</v>
      </c>
      <c r="D122" s="38">
        <f>D123</f>
        <v>0</v>
      </c>
      <c r="E122" s="54"/>
      <c r="F122" s="54"/>
      <c r="G122" s="54"/>
      <c r="H122" s="32">
        <f t="shared" si="1"/>
        <v>0</v>
      </c>
    </row>
    <row r="123" spans="1:8" ht="18" customHeight="1">
      <c r="A123" s="56" t="s">
        <v>195</v>
      </c>
      <c r="B123" s="57" t="s">
        <v>196</v>
      </c>
      <c r="C123" s="38"/>
      <c r="D123" s="38"/>
      <c r="E123" s="54"/>
      <c r="F123" s="54"/>
      <c r="G123" s="54"/>
      <c r="H123" s="32">
        <f t="shared" si="1"/>
        <v>0</v>
      </c>
    </row>
    <row r="124" spans="1:8" ht="18" customHeight="1">
      <c r="A124" s="33" t="s">
        <v>74</v>
      </c>
      <c r="B124" s="34" t="s">
        <v>197</v>
      </c>
      <c r="C124" s="35">
        <f>SUM(C125:C125)</f>
        <v>162259980</v>
      </c>
      <c r="D124" s="35">
        <f>SUM(D125:D125)</f>
        <v>162259980</v>
      </c>
      <c r="E124" s="54"/>
      <c r="F124" s="54"/>
      <c r="G124" s="54"/>
      <c r="H124" s="32">
        <f t="shared" si="1"/>
        <v>0</v>
      </c>
    </row>
    <row r="125" spans="1:8" ht="18" customHeight="1">
      <c r="A125" s="56" t="s">
        <v>198</v>
      </c>
      <c r="B125" s="57" t="s">
        <v>199</v>
      </c>
      <c r="C125" s="38">
        <v>162259980</v>
      </c>
      <c r="D125" s="38">
        <v>162259980</v>
      </c>
      <c r="E125" s="54"/>
      <c r="F125" s="54"/>
      <c r="G125" s="54"/>
      <c r="H125" s="32">
        <f t="shared" si="1"/>
        <v>0</v>
      </c>
    </row>
    <row r="126" spans="1:8" ht="18" customHeight="1">
      <c r="A126" s="49" t="s">
        <v>78</v>
      </c>
      <c r="B126" s="60"/>
      <c r="C126" s="51">
        <f>C127+C129+C131</f>
        <v>128463000</v>
      </c>
      <c r="D126" s="51">
        <f>D127+D129+D131</f>
        <v>127413000</v>
      </c>
      <c r="E126" s="54"/>
      <c r="F126" s="54"/>
      <c r="G126" s="54"/>
      <c r="H126" s="52">
        <f t="shared" si="1"/>
        <v>1050000</v>
      </c>
    </row>
    <row r="127" spans="1:8" ht="18" customHeight="1">
      <c r="A127" s="33" t="s">
        <v>131</v>
      </c>
      <c r="B127" s="71" t="s">
        <v>132</v>
      </c>
      <c r="C127" s="35">
        <f>C128</f>
        <v>44284000</v>
      </c>
      <c r="D127" s="35">
        <f>D128</f>
        <v>43234000</v>
      </c>
      <c r="E127" s="54"/>
      <c r="F127" s="54"/>
      <c r="G127" s="54"/>
      <c r="H127" s="25">
        <f t="shared" si="1"/>
        <v>1050000</v>
      </c>
    </row>
    <row r="128" spans="1:8" ht="18" customHeight="1">
      <c r="A128" s="36" t="s">
        <v>200</v>
      </c>
      <c r="B128" s="37" t="s">
        <v>201</v>
      </c>
      <c r="C128" s="38">
        <v>44284000</v>
      </c>
      <c r="D128" s="38">
        <v>43234000</v>
      </c>
      <c r="E128" s="54"/>
      <c r="F128" s="54"/>
      <c r="G128" s="54"/>
      <c r="H128" s="32">
        <f t="shared" si="1"/>
        <v>1050000</v>
      </c>
    </row>
    <row r="129" spans="1:8" ht="18" customHeight="1">
      <c r="A129" s="33" t="s">
        <v>139</v>
      </c>
      <c r="B129" s="71" t="s">
        <v>202</v>
      </c>
      <c r="C129" s="35">
        <f>C130</f>
        <v>82379000</v>
      </c>
      <c r="D129" s="35">
        <f>D130</f>
        <v>82379000</v>
      </c>
      <c r="E129" s="54"/>
      <c r="F129" s="54"/>
      <c r="G129" s="54"/>
      <c r="H129" s="32">
        <f t="shared" si="1"/>
        <v>0</v>
      </c>
    </row>
    <row r="130" spans="1:8" ht="18" customHeight="1">
      <c r="A130" s="36" t="s">
        <v>203</v>
      </c>
      <c r="B130" s="37" t="s">
        <v>204</v>
      </c>
      <c r="C130" s="38">
        <v>82379000</v>
      </c>
      <c r="D130" s="38">
        <v>82379000</v>
      </c>
      <c r="E130" s="54"/>
      <c r="F130" s="54"/>
      <c r="G130" s="54"/>
      <c r="H130" s="32">
        <f t="shared" si="1"/>
        <v>0</v>
      </c>
    </row>
    <row r="131" spans="1:8" ht="18" customHeight="1">
      <c r="A131" s="33" t="s">
        <v>153</v>
      </c>
      <c r="B131" s="71" t="s">
        <v>154</v>
      </c>
      <c r="C131" s="35">
        <f>SUM(C132:C133)</f>
        <v>1800000</v>
      </c>
      <c r="D131" s="35">
        <f>SUM(D132:D133)</f>
        <v>1800000</v>
      </c>
      <c r="E131" s="54"/>
      <c r="F131" s="54"/>
      <c r="G131" s="54"/>
      <c r="H131" s="32">
        <f t="shared" si="1"/>
        <v>0</v>
      </c>
    </row>
    <row r="132" spans="1:8" ht="18" customHeight="1">
      <c r="A132" s="56" t="s">
        <v>159</v>
      </c>
      <c r="B132" s="57" t="s">
        <v>205</v>
      </c>
      <c r="C132" s="38">
        <v>1800000</v>
      </c>
      <c r="D132" s="38">
        <v>1800000</v>
      </c>
      <c r="E132" s="54"/>
      <c r="F132" s="54"/>
      <c r="G132" s="54"/>
      <c r="H132" s="32">
        <f t="shared" si="1"/>
        <v>0</v>
      </c>
    </row>
    <row r="133" spans="1:8" ht="18" customHeight="1">
      <c r="A133" s="36" t="s">
        <v>163</v>
      </c>
      <c r="B133" s="37" t="s">
        <v>175</v>
      </c>
      <c r="C133" s="38">
        <v>0</v>
      </c>
      <c r="D133" s="38">
        <v>0</v>
      </c>
      <c r="E133" s="54"/>
      <c r="F133" s="54"/>
      <c r="G133" s="54"/>
      <c r="H133" s="32">
        <f t="shared" si="1"/>
        <v>0</v>
      </c>
    </row>
    <row r="134" spans="1:8" ht="18" customHeight="1">
      <c r="A134" s="59" t="s">
        <v>166</v>
      </c>
      <c r="B134" s="72"/>
      <c r="C134" s="31">
        <f>C135</f>
        <v>174905000</v>
      </c>
      <c r="D134" s="31">
        <f>D135</f>
        <v>174905000</v>
      </c>
      <c r="E134" s="54"/>
      <c r="F134" s="54"/>
      <c r="G134" s="54"/>
      <c r="H134" s="32">
        <f t="shared" si="1"/>
        <v>0</v>
      </c>
    </row>
    <row r="135" spans="1:8" ht="18" customHeight="1">
      <c r="A135" s="33" t="s">
        <v>206</v>
      </c>
      <c r="B135" s="34" t="s">
        <v>175</v>
      </c>
      <c r="C135" s="35">
        <f>SUM(C136:C143)</f>
        <v>174905000</v>
      </c>
      <c r="D135" s="35">
        <f>SUM(D136:D143)</f>
        <v>174905000</v>
      </c>
      <c r="E135" s="54"/>
      <c r="F135" s="54"/>
      <c r="G135" s="54"/>
      <c r="H135" s="32">
        <f t="shared" si="1"/>
        <v>0</v>
      </c>
    </row>
    <row r="136" spans="1:8" ht="18" customHeight="1">
      <c r="A136" s="56" t="s">
        <v>168</v>
      </c>
      <c r="B136" s="57" t="s">
        <v>175</v>
      </c>
      <c r="C136" s="38">
        <v>7500000</v>
      </c>
      <c r="D136" s="38">
        <v>7500000</v>
      </c>
      <c r="E136" s="54"/>
      <c r="F136" s="54"/>
      <c r="G136" s="54"/>
      <c r="H136" s="32">
        <f t="shared" si="1"/>
        <v>0</v>
      </c>
    </row>
    <row r="137" spans="1:8" ht="18" customHeight="1">
      <c r="A137" s="36" t="s">
        <v>168</v>
      </c>
      <c r="B137" s="37" t="s">
        <v>207</v>
      </c>
      <c r="C137" s="38">
        <v>120000000</v>
      </c>
      <c r="D137" s="38">
        <v>120000000</v>
      </c>
      <c r="E137" s="54"/>
      <c r="F137" s="54"/>
      <c r="G137" s="54"/>
      <c r="H137" s="32">
        <f t="shared" si="1"/>
        <v>0</v>
      </c>
    </row>
    <row r="138" spans="1:8" ht="18" customHeight="1">
      <c r="A138" s="56" t="s">
        <v>168</v>
      </c>
      <c r="B138" s="57" t="s">
        <v>208</v>
      </c>
      <c r="C138" s="38">
        <v>2700000</v>
      </c>
      <c r="D138" s="38">
        <v>2700000</v>
      </c>
      <c r="E138" s="54"/>
      <c r="F138" s="54"/>
      <c r="G138" s="54"/>
      <c r="H138" s="32">
        <f t="shared" si="1"/>
        <v>0</v>
      </c>
    </row>
    <row r="139" spans="1:8" ht="18" customHeight="1">
      <c r="A139" s="56" t="s">
        <v>168</v>
      </c>
      <c r="B139" s="57" t="s">
        <v>209</v>
      </c>
      <c r="C139" s="38">
        <v>15600000</v>
      </c>
      <c r="D139" s="38">
        <v>15600000</v>
      </c>
      <c r="E139" s="54"/>
      <c r="F139" s="54"/>
      <c r="G139" s="54"/>
      <c r="H139" s="32">
        <f t="shared" si="1"/>
        <v>0</v>
      </c>
    </row>
    <row r="140" spans="1:8" ht="18" customHeight="1">
      <c r="A140" s="36" t="s">
        <v>168</v>
      </c>
      <c r="B140" s="37" t="s">
        <v>210</v>
      </c>
      <c r="C140" s="38"/>
      <c r="D140" s="38"/>
      <c r="E140" s="54"/>
      <c r="F140" s="54"/>
      <c r="G140" s="54"/>
      <c r="H140" s="32">
        <f t="shared" si="1"/>
        <v>0</v>
      </c>
    </row>
    <row r="141" spans="1:8" ht="18" customHeight="1">
      <c r="A141" s="36" t="s">
        <v>168</v>
      </c>
      <c r="B141" s="37" t="s">
        <v>211</v>
      </c>
      <c r="C141" s="38">
        <v>4800000</v>
      </c>
      <c r="D141" s="38">
        <v>4800000</v>
      </c>
      <c r="E141" s="54"/>
      <c r="F141" s="54"/>
      <c r="G141" s="54"/>
      <c r="H141" s="32">
        <f t="shared" si="1"/>
        <v>0</v>
      </c>
    </row>
    <row r="142" spans="1:8" ht="18" customHeight="1">
      <c r="A142" s="36" t="s">
        <v>212</v>
      </c>
      <c r="B142" s="48" t="s">
        <v>213</v>
      </c>
      <c r="C142" s="38">
        <v>15065000</v>
      </c>
      <c r="D142" s="38">
        <v>15065000</v>
      </c>
      <c r="E142" s="54"/>
      <c r="F142" s="54"/>
      <c r="G142" s="54"/>
      <c r="H142" s="32">
        <f t="shared" si="1"/>
        <v>0</v>
      </c>
    </row>
    <row r="143" spans="1:8" ht="18" customHeight="1">
      <c r="A143" s="36" t="s">
        <v>214</v>
      </c>
      <c r="B143" s="37" t="s">
        <v>215</v>
      </c>
      <c r="C143" s="38">
        <v>9240000</v>
      </c>
      <c r="D143" s="38">
        <v>9240000</v>
      </c>
      <c r="E143" s="54"/>
      <c r="F143" s="54"/>
      <c r="G143" s="54"/>
      <c r="H143" s="32">
        <f t="shared" si="1"/>
        <v>0</v>
      </c>
    </row>
    <row r="144" spans="1:8" ht="28.5" customHeight="1">
      <c r="A144" s="65" t="s">
        <v>182</v>
      </c>
      <c r="B144" s="65"/>
      <c r="C144" s="66">
        <f>C145</f>
        <v>15000000</v>
      </c>
      <c r="D144" s="66">
        <f>D145</f>
        <v>15000000</v>
      </c>
      <c r="E144" s="54"/>
      <c r="F144" s="54"/>
      <c r="G144" s="54"/>
      <c r="H144" s="32">
        <f t="shared" si="1"/>
        <v>0</v>
      </c>
    </row>
    <row r="145" spans="1:8" ht="18" customHeight="1">
      <c r="A145" s="46" t="s">
        <v>187</v>
      </c>
      <c r="B145" s="47" t="s">
        <v>188</v>
      </c>
      <c r="C145" s="35">
        <f>C146</f>
        <v>15000000</v>
      </c>
      <c r="D145" s="35">
        <f>D146</f>
        <v>15000000</v>
      </c>
      <c r="E145" s="54"/>
      <c r="F145" s="54"/>
      <c r="G145" s="54"/>
      <c r="H145" s="32">
        <f t="shared" si="1"/>
        <v>0</v>
      </c>
    </row>
    <row r="146" spans="1:8" ht="18" customHeight="1">
      <c r="A146" s="36" t="s">
        <v>216</v>
      </c>
      <c r="B146" s="37" t="s">
        <v>217</v>
      </c>
      <c r="C146" s="38">
        <v>15000000</v>
      </c>
      <c r="D146" s="38">
        <v>15000000</v>
      </c>
      <c r="E146" s="54"/>
      <c r="F146" s="54"/>
      <c r="G146" s="54"/>
      <c r="H146" s="32">
        <f t="shared" si="1"/>
        <v>0</v>
      </c>
    </row>
    <row r="147" spans="1:8" ht="18" customHeight="1">
      <c r="A147" s="67" t="s">
        <v>218</v>
      </c>
      <c r="B147" s="70"/>
      <c r="C147" s="28">
        <f>C148</f>
        <v>19800000</v>
      </c>
      <c r="D147" s="28">
        <f>D148</f>
        <v>19800000</v>
      </c>
      <c r="E147" s="54"/>
      <c r="F147" s="54"/>
      <c r="G147" s="54"/>
      <c r="H147" s="32">
        <f t="shared" si="1"/>
        <v>0</v>
      </c>
    </row>
    <row r="148" spans="1:8" ht="18" customHeight="1">
      <c r="A148" s="36" t="s">
        <v>219</v>
      </c>
      <c r="B148" s="37" t="s">
        <v>220</v>
      </c>
      <c r="C148" s="38">
        <v>19800000</v>
      </c>
      <c r="D148" s="38">
        <v>19800000</v>
      </c>
      <c r="E148" s="54"/>
      <c r="F148" s="54"/>
      <c r="G148" s="54"/>
      <c r="H148" s="32">
        <f t="shared" si="1"/>
        <v>0</v>
      </c>
    </row>
    <row r="151" spans="1:8">
      <c r="C151" s="73" t="s">
        <v>221</v>
      </c>
      <c r="D151" s="73"/>
      <c r="E151" s="73"/>
      <c r="F151" s="73"/>
    </row>
    <row r="152" spans="1:8">
      <c r="C152" s="74" t="s">
        <v>222</v>
      </c>
      <c r="D152" s="74"/>
      <c r="E152" s="74"/>
      <c r="F152" s="74"/>
    </row>
    <row r="153" spans="1:8">
      <c r="C153" s="75"/>
      <c r="D153" s="75"/>
      <c r="E153" s="76"/>
      <c r="F153" s="76"/>
    </row>
    <row r="154" spans="1:8">
      <c r="C154" s="75"/>
      <c r="D154" s="75"/>
      <c r="E154" s="76"/>
      <c r="F154" s="76"/>
    </row>
    <row r="155" spans="1:8">
      <c r="C155" s="75"/>
      <c r="D155" s="75"/>
      <c r="E155" s="76"/>
      <c r="F155" s="76"/>
    </row>
    <row r="156" spans="1:8">
      <c r="C156" s="74" t="s">
        <v>223</v>
      </c>
      <c r="D156" s="74"/>
      <c r="E156" s="74"/>
      <c r="F156" s="74"/>
    </row>
    <row r="157" spans="1:8">
      <c r="C157" s="74"/>
      <c r="D157" s="74"/>
      <c r="E157" s="74"/>
      <c r="F157" s="74"/>
    </row>
  </sheetData>
  <mergeCells count="13">
    <mergeCell ref="H7:H8"/>
    <mergeCell ref="A108:B108"/>
    <mergeCell ref="A144:B144"/>
    <mergeCell ref="C151:F151"/>
    <mergeCell ref="C152:F152"/>
    <mergeCell ref="C156:F157"/>
    <mergeCell ref="A4:G4"/>
    <mergeCell ref="A5:G5"/>
    <mergeCell ref="A7:A8"/>
    <mergeCell ref="B7:B8"/>
    <mergeCell ref="C7:C8"/>
    <mergeCell ref="D7:D8"/>
    <mergeCell ref="E7:G7"/>
  </mergeCells>
  <pageMargins left="0.2" right="0.21" top="0.33" bottom="0.27" header="0.16" footer="0.16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CÔNG KHAI QUYẾT TOÁN NĂM 2017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 DUC THANG</dc:creator>
  <cp:lastModifiedBy>CAN DUC THANG</cp:lastModifiedBy>
  <cp:lastPrinted>2018-06-01T02:50:05Z</cp:lastPrinted>
  <dcterms:created xsi:type="dcterms:W3CDTF">2018-06-01T02:46:58Z</dcterms:created>
  <dcterms:modified xsi:type="dcterms:W3CDTF">2018-06-01T02:51:35Z</dcterms:modified>
</cp:coreProperties>
</file>